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2.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codeName="ThisWorkbook" defaultThemeVersion="166925"/>
  <mc:AlternateContent xmlns:mc="http://schemas.openxmlformats.org/markup-compatibility/2006">
    <mc:Choice Requires="x15">
      <x15ac:absPath xmlns:x15ac="http://schemas.microsoft.com/office/spreadsheetml/2010/11/ac" url="https://pyapc-my.sharepoint.com/personal/mbrumbelow_pyapc_com/Documents/Desktop/"/>
    </mc:Choice>
  </mc:AlternateContent>
  <xr:revisionPtr revIDLastSave="178" documentId="8_{D868F59E-F81A-4561-8BCE-2E620582CC15}" xr6:coauthVersionLast="47" xr6:coauthVersionMax="47" xr10:uidLastSave="{B9B7F4F7-8181-4322-AA08-22B1DF102274}"/>
  <bookViews>
    <workbookView xWindow="-120" yWindow="-120" windowWidth="38640" windowHeight="21240" tabRatio="965" firstSheet="1" activeTab="1" autoFilterDateGrouping="0" xr2:uid="{00000000-000D-0000-FFFF-FFFF00000000}"/>
  </bookViews>
  <sheets>
    <sheet name="Data Sheet" sheetId="48" state="hidden" r:id="rId1"/>
    <sheet name="Title and Project Summary" sheetId="35" r:id="rId2"/>
    <sheet name="Table of Contents" sheetId="63" r:id="rId3"/>
    <sheet name="Community Benefit Index" sheetId="77" r:id="rId4"/>
    <sheet name="Community Building Index" sheetId="78" r:id="rId5"/>
    <sheet name="Form Summary Schedules --&gt;" sheetId="76" r:id="rId6"/>
    <sheet name="Financial Assistance Policy" sheetId="61" r:id="rId7"/>
    <sheet name="FA and Other Community Benefits" sheetId="49" r:id="rId8"/>
    <sheet name="Community Building" sheetId="64" r:id="rId9"/>
    <sheet name="Worksheets --&gt;" sheetId="50" r:id="rId10"/>
    <sheet name="7a) Fin Assistance at Cost" sheetId="51" r:id="rId11"/>
    <sheet name="7b) Medicaid" sheetId="54" r:id="rId12"/>
    <sheet name="7c) Means Tested Programs" sheetId="65" r:id="rId13"/>
    <sheet name="WS2 - Costs to Charges" sheetId="60" r:id="rId14"/>
    <sheet name="7e) CHIS and CBO" sheetId="55" r:id="rId15"/>
    <sheet name="7f) Health Professional Ed." sheetId="56" r:id="rId16"/>
    <sheet name="7g) Subsidized Health Svcs" sheetId="57" r:id="rId17"/>
    <sheet name="7h) Research" sheetId="58" r:id="rId18"/>
    <sheet name="7i) Cash In Kind Contributions" sheetId="59" r:id="rId19"/>
    <sheet name="Physical Improvements Housing" sheetId="74" r:id="rId20"/>
    <sheet name="Economic Development" sheetId="73" r:id="rId21"/>
    <sheet name="Community Support" sheetId="72" r:id="rId22"/>
    <sheet name="Environmental Improvements" sheetId="71" r:id="rId23"/>
    <sheet name="Leadership Development" sheetId="70" r:id="rId24"/>
    <sheet name="Coalition Building" sheetId="69" r:id="rId25"/>
    <sheet name="Comm. Health Improvement" sheetId="68" r:id="rId26"/>
    <sheet name="Workforce Development" sheetId="67" r:id="rId27"/>
    <sheet name="Other" sheetId="66" r:id="rId28"/>
    <sheet name="Tax Benefit Calculation" sheetId="75" r:id="rId29"/>
    <sheet name="CBISA B1 GME" sheetId="81" r:id="rId30"/>
    <sheet name="CBISA B3 Allied Health" sheetId="82" r:id="rId31"/>
    <sheet name="Sources" sheetId="62"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s>
  <definedNames>
    <definedName name="_____________ad2" localSheetId="2" hidden="1">{#N/A,#N/A,FALSE,"INDEX 23%";#N/A,#N/A,FALSE,"Sheet 3 23%";#N/A,#N/A,FALSE,"CONSIDER 23%";#N/A,#N/A,FALSE,"SALSUM 23%";#N/A,#N/A,FALSE,"CONSIDER 23%";#N/A,#N/A,FALSE,"SAVE3 23%"}</definedName>
    <definedName name="_____________ad2" localSheetId="1" hidden="1">{#N/A,#N/A,FALSE,"INDEX 23%";#N/A,#N/A,FALSE,"Sheet 3 23%";#N/A,#N/A,FALSE,"CONSIDER 23%";#N/A,#N/A,FALSE,"SALSUM 23%";#N/A,#N/A,FALSE,"CONSIDER 23%";#N/A,#N/A,FALSE,"SAVE3 23%"}</definedName>
    <definedName name="_____________ad2" hidden="1">{#N/A,#N/A,FALSE,"INDEX 23%";#N/A,#N/A,FALSE,"Sheet 3 23%";#N/A,#N/A,FALSE,"CONSIDER 23%";#N/A,#N/A,FALSE,"SALSUM 23%";#N/A,#N/A,FALSE,"CONSIDER 23%";#N/A,#N/A,FALSE,"SAVE3 23%"}</definedName>
    <definedName name="_____________msa2">'[1]100 - Mo Data'!$B$1:$D$65536</definedName>
    <definedName name="____________ad2" localSheetId="2" hidden="1">{#N/A,#N/A,FALSE,"INDEX 23%";#N/A,#N/A,FALSE,"Sheet 3 23%";#N/A,#N/A,FALSE,"CONSIDER 23%";#N/A,#N/A,FALSE,"SALSUM 23%";#N/A,#N/A,FALSE,"CONSIDER 23%";#N/A,#N/A,FALSE,"SAVE3 23%"}</definedName>
    <definedName name="____________ad2" localSheetId="1" hidden="1">{#N/A,#N/A,FALSE,"INDEX 23%";#N/A,#N/A,FALSE,"Sheet 3 23%";#N/A,#N/A,FALSE,"CONSIDER 23%";#N/A,#N/A,FALSE,"SALSUM 23%";#N/A,#N/A,FALSE,"CONSIDER 23%";#N/A,#N/A,FALSE,"SAVE3 23%"}</definedName>
    <definedName name="____________ad2" hidden="1">{#N/A,#N/A,FALSE,"INDEX 23%";#N/A,#N/A,FALSE,"Sheet 3 23%";#N/A,#N/A,FALSE,"CONSIDER 23%";#N/A,#N/A,FALSE,"SALSUM 23%";#N/A,#N/A,FALSE,"CONSIDER 23%";#N/A,#N/A,FALSE,"SAVE3 23%"}</definedName>
    <definedName name="___________ad2" localSheetId="2" hidden="1">{#N/A,#N/A,FALSE,"INDEX 23%";#N/A,#N/A,FALSE,"Sheet 3 23%";#N/A,#N/A,FALSE,"CONSIDER 23%";#N/A,#N/A,FALSE,"SALSUM 23%";#N/A,#N/A,FALSE,"CONSIDER 23%";#N/A,#N/A,FALSE,"SAVE3 23%"}</definedName>
    <definedName name="___________ad2" localSheetId="1" hidden="1">{#N/A,#N/A,FALSE,"INDEX 23%";#N/A,#N/A,FALSE,"Sheet 3 23%";#N/A,#N/A,FALSE,"CONSIDER 23%";#N/A,#N/A,FALSE,"SALSUM 23%";#N/A,#N/A,FALSE,"CONSIDER 23%";#N/A,#N/A,FALSE,"SAVE3 23%"}</definedName>
    <definedName name="___________ad2" hidden="1">{#N/A,#N/A,FALSE,"INDEX 23%";#N/A,#N/A,FALSE,"Sheet 3 23%";#N/A,#N/A,FALSE,"CONSIDER 23%";#N/A,#N/A,FALSE,"SALSUM 23%";#N/A,#N/A,FALSE,"CONSIDER 23%";#N/A,#N/A,FALSE,"SAVE3 23%"}</definedName>
    <definedName name="___________msa2">'[1]100 - Mo Data'!$B$1:$D$65536</definedName>
    <definedName name="__________ad2" localSheetId="2" hidden="1">{#N/A,#N/A,FALSE,"INDEX 23%";#N/A,#N/A,FALSE,"Sheet 3 23%";#N/A,#N/A,FALSE,"CONSIDER 23%";#N/A,#N/A,FALSE,"SALSUM 23%";#N/A,#N/A,FALSE,"CONSIDER 23%";#N/A,#N/A,FALSE,"SAVE3 23%"}</definedName>
    <definedName name="__________ad2" localSheetId="1" hidden="1">{#N/A,#N/A,FALSE,"INDEX 23%";#N/A,#N/A,FALSE,"Sheet 3 23%";#N/A,#N/A,FALSE,"CONSIDER 23%";#N/A,#N/A,FALSE,"SALSUM 23%";#N/A,#N/A,FALSE,"CONSIDER 23%";#N/A,#N/A,FALSE,"SAVE3 23%"}</definedName>
    <definedName name="__________ad2" hidden="1">{#N/A,#N/A,FALSE,"INDEX 23%";#N/A,#N/A,FALSE,"Sheet 3 23%";#N/A,#N/A,FALSE,"CONSIDER 23%";#N/A,#N/A,FALSE,"SALSUM 23%";#N/A,#N/A,FALSE,"CONSIDER 23%";#N/A,#N/A,FALSE,"SAVE3 23%"}</definedName>
    <definedName name="_________ad2" localSheetId="2" hidden="1">{#N/A,#N/A,FALSE,"INDEX 23%";#N/A,#N/A,FALSE,"Sheet 3 23%";#N/A,#N/A,FALSE,"CONSIDER 23%";#N/A,#N/A,FALSE,"SALSUM 23%";#N/A,#N/A,FALSE,"CONSIDER 23%";#N/A,#N/A,FALSE,"SAVE3 23%"}</definedName>
    <definedName name="_________ad2" localSheetId="1" hidden="1">{#N/A,#N/A,FALSE,"INDEX 23%";#N/A,#N/A,FALSE,"Sheet 3 23%";#N/A,#N/A,FALSE,"CONSIDER 23%";#N/A,#N/A,FALSE,"SALSUM 23%";#N/A,#N/A,FALSE,"CONSIDER 23%";#N/A,#N/A,FALSE,"SAVE3 23%"}</definedName>
    <definedName name="_________ad2" hidden="1">{#N/A,#N/A,FALSE,"INDEX 23%";#N/A,#N/A,FALSE,"Sheet 3 23%";#N/A,#N/A,FALSE,"CONSIDER 23%";#N/A,#N/A,FALSE,"SALSUM 23%";#N/A,#N/A,FALSE,"CONSIDER 23%";#N/A,#N/A,FALSE,"SAVE3 23%"}</definedName>
    <definedName name="_________msa2">'[1]100 - Mo Data'!$B$1:$D$65536</definedName>
    <definedName name="________ad2" localSheetId="2" hidden="1">{#N/A,#N/A,FALSE,"INDEX 23%";#N/A,#N/A,FALSE,"Sheet 3 23%";#N/A,#N/A,FALSE,"CONSIDER 23%";#N/A,#N/A,FALSE,"SALSUM 23%";#N/A,#N/A,FALSE,"CONSIDER 23%";#N/A,#N/A,FALSE,"SAVE3 23%"}</definedName>
    <definedName name="________ad2" localSheetId="1" hidden="1">{#N/A,#N/A,FALSE,"INDEX 23%";#N/A,#N/A,FALSE,"Sheet 3 23%";#N/A,#N/A,FALSE,"CONSIDER 23%";#N/A,#N/A,FALSE,"SALSUM 23%";#N/A,#N/A,FALSE,"CONSIDER 23%";#N/A,#N/A,FALSE,"SAVE3 23%"}</definedName>
    <definedName name="________ad2" hidden="1">{#N/A,#N/A,FALSE,"INDEX 23%";#N/A,#N/A,FALSE,"Sheet 3 23%";#N/A,#N/A,FALSE,"CONSIDER 23%";#N/A,#N/A,FALSE,"SALSUM 23%";#N/A,#N/A,FALSE,"CONSIDER 23%";#N/A,#N/A,FALSE,"SAVE3 23%"}</definedName>
    <definedName name="_______ad2" localSheetId="2" hidden="1">{#N/A,#N/A,FALSE,"INDEX 23%";#N/A,#N/A,FALSE,"Sheet 3 23%";#N/A,#N/A,FALSE,"CONSIDER 23%";#N/A,#N/A,FALSE,"SALSUM 23%";#N/A,#N/A,FALSE,"CONSIDER 23%";#N/A,#N/A,FALSE,"SAVE3 23%"}</definedName>
    <definedName name="_______ad2" localSheetId="1" hidden="1">{#N/A,#N/A,FALSE,"INDEX 23%";#N/A,#N/A,FALSE,"Sheet 3 23%";#N/A,#N/A,FALSE,"CONSIDER 23%";#N/A,#N/A,FALSE,"SALSUM 23%";#N/A,#N/A,FALSE,"CONSIDER 23%";#N/A,#N/A,FALSE,"SAVE3 23%"}</definedName>
    <definedName name="_______ad2" hidden="1">{#N/A,#N/A,FALSE,"INDEX 23%";#N/A,#N/A,FALSE,"Sheet 3 23%";#N/A,#N/A,FALSE,"CONSIDER 23%";#N/A,#N/A,FALSE,"SALSUM 23%";#N/A,#N/A,FALSE,"CONSIDER 23%";#N/A,#N/A,FALSE,"SAVE3 23%"}</definedName>
    <definedName name="_______msa2">'[1]100 - Mo Data'!$B$1:$D$65536</definedName>
    <definedName name="_______PL2"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PL2"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PL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PL3"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PL3"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PL3"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PL4" localSheetId="2" hidden="1">{#N/A,#N/A,FALSE,"Report Data";#N/A,#N/A,FALSE,"COMP POOL";#N/A,#N/A,FALSE,"COMP POOL NB95";#N/A,#N/A,FALSE,"COMP POOL NB94"}</definedName>
    <definedName name="_______PL4" localSheetId="1" hidden="1">{#N/A,#N/A,FALSE,"Report Data";#N/A,#N/A,FALSE,"COMP POOL";#N/A,#N/A,FALSE,"COMP POOL NB95";#N/A,#N/A,FALSE,"COMP POOL NB94"}</definedName>
    <definedName name="_______PL4" hidden="1">{#N/A,#N/A,FALSE,"Report Data";#N/A,#N/A,FALSE,"COMP POOL";#N/A,#N/A,FALSE,"COMP POOL NB95";#N/A,#N/A,FALSE,"COMP POOL NB94"}</definedName>
    <definedName name="_______PL5"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PL5"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PL5"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t9" localSheetId="2"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___t9" localSheetId="1"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___t9"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___ver1"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ver1"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_ver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ad2" localSheetId="2" hidden="1">{#N/A,#N/A,FALSE,"INDEX 23%";#N/A,#N/A,FALSE,"Sheet 3 23%";#N/A,#N/A,FALSE,"CONSIDER 23%";#N/A,#N/A,FALSE,"SALSUM 23%";#N/A,#N/A,FALSE,"CONSIDER 23%";#N/A,#N/A,FALSE,"SAVE3 23%"}</definedName>
    <definedName name="______ad2" localSheetId="1" hidden="1">{#N/A,#N/A,FALSE,"INDEX 23%";#N/A,#N/A,FALSE,"Sheet 3 23%";#N/A,#N/A,FALSE,"CONSIDER 23%";#N/A,#N/A,FALSE,"SALSUM 23%";#N/A,#N/A,FALSE,"CONSIDER 23%";#N/A,#N/A,FALSE,"SAVE3 23%"}</definedName>
    <definedName name="______ad2" hidden="1">{#N/A,#N/A,FALSE,"INDEX 23%";#N/A,#N/A,FALSE,"Sheet 3 23%";#N/A,#N/A,FALSE,"CONSIDER 23%";#N/A,#N/A,FALSE,"SALSUM 23%";#N/A,#N/A,FALSE,"CONSIDER 23%";#N/A,#N/A,FALSE,"SAVE3 23%"}</definedName>
    <definedName name="______msa2">'[1]100 - Mo Data'!$B$1:$D$65536</definedName>
    <definedName name="______PL2"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PL2"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PL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PL3"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PL3"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PL3"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PL4" localSheetId="2" hidden="1">{#N/A,#N/A,FALSE,"Report Data";#N/A,#N/A,FALSE,"COMP POOL";#N/A,#N/A,FALSE,"COMP POOL NB95";#N/A,#N/A,FALSE,"COMP POOL NB94"}</definedName>
    <definedName name="______PL4" localSheetId="1" hidden="1">{#N/A,#N/A,FALSE,"Report Data";#N/A,#N/A,FALSE,"COMP POOL";#N/A,#N/A,FALSE,"COMP POOL NB95";#N/A,#N/A,FALSE,"COMP POOL NB94"}</definedName>
    <definedName name="______PL4" hidden="1">{#N/A,#N/A,FALSE,"Report Data";#N/A,#N/A,FALSE,"COMP POOL";#N/A,#N/A,FALSE,"COMP POOL NB95";#N/A,#N/A,FALSE,"COMP POOL NB94"}</definedName>
    <definedName name="______PL5"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PL5"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PL5"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t9" localSheetId="2"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__t9" localSheetId="1"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__t9"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__ver1"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ver1"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_ver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msa2">'[1]100 - Mo Data'!$B$1:$D$65536</definedName>
    <definedName name="_____PL2"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PL2"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PL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PL3"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PL3"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PL3"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PL4" localSheetId="2" hidden="1">{#N/A,#N/A,FALSE,"Report Data";#N/A,#N/A,FALSE,"COMP POOL";#N/A,#N/A,FALSE,"COMP POOL NB95";#N/A,#N/A,FALSE,"COMP POOL NB94"}</definedName>
    <definedName name="_____PL4" localSheetId="1" hidden="1">{#N/A,#N/A,FALSE,"Report Data";#N/A,#N/A,FALSE,"COMP POOL";#N/A,#N/A,FALSE,"COMP POOL NB95";#N/A,#N/A,FALSE,"COMP POOL NB94"}</definedName>
    <definedName name="_____PL4" hidden="1">{#N/A,#N/A,FALSE,"Report Data";#N/A,#N/A,FALSE,"COMP POOL";#N/A,#N/A,FALSE,"COMP POOL NB95";#N/A,#N/A,FALSE,"COMP POOL NB94"}</definedName>
    <definedName name="_____PL5"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PL5"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PL5"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t9" localSheetId="2"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_t9" localSheetId="1"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_t9"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_ver1"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ver1"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_ver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ad2" localSheetId="2" hidden="1">{#N/A,#N/A,FALSE,"INDEX 23%";#N/A,#N/A,FALSE,"Sheet 3 23%";#N/A,#N/A,FALSE,"CONSIDER 23%";#N/A,#N/A,FALSE,"SALSUM 23%";#N/A,#N/A,FALSE,"CONSIDER 23%";#N/A,#N/A,FALSE,"SAVE3 23%"}</definedName>
    <definedName name="____ad2" localSheetId="1" hidden="1">{#N/A,#N/A,FALSE,"INDEX 23%";#N/A,#N/A,FALSE,"Sheet 3 23%";#N/A,#N/A,FALSE,"CONSIDER 23%";#N/A,#N/A,FALSE,"SALSUM 23%";#N/A,#N/A,FALSE,"CONSIDER 23%";#N/A,#N/A,FALSE,"SAVE3 23%"}</definedName>
    <definedName name="____ad2" hidden="1">{#N/A,#N/A,FALSE,"INDEX 23%";#N/A,#N/A,FALSE,"Sheet 3 23%";#N/A,#N/A,FALSE,"CONSIDER 23%";#N/A,#N/A,FALSE,"SALSUM 23%";#N/A,#N/A,FALSE,"CONSIDER 23%";#N/A,#N/A,FALSE,"SAVE3 23%"}</definedName>
    <definedName name="____g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g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g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g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g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g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ggt67" localSheetId="2" hidden="1">{"'Vietnam'!$E$21:$W$45","'Vietnam'!$E$21:$W$45"}</definedName>
    <definedName name="____ggt67" localSheetId="1" hidden="1">{"'Vietnam'!$E$21:$W$45","'Vietnam'!$E$21:$W$45"}</definedName>
    <definedName name="____ggt67" hidden="1">{"'Vietnam'!$E$21:$W$45","'Vietnam'!$E$21:$W$45"}</definedName>
    <definedName name="____M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2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p3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msa2">'[1]100 - Mo Data'!$B$1:$D$65536</definedName>
    <definedName name="____new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new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PL2"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PL2"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PL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PL3"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PL3"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PL3"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PL4" localSheetId="2" hidden="1">{#N/A,#N/A,FALSE,"Report Data";#N/A,#N/A,FALSE,"COMP POOL";#N/A,#N/A,FALSE,"COMP POOL NB95";#N/A,#N/A,FALSE,"COMP POOL NB94"}</definedName>
    <definedName name="____PL4" localSheetId="1" hidden="1">{#N/A,#N/A,FALSE,"Report Data";#N/A,#N/A,FALSE,"COMP POOL";#N/A,#N/A,FALSE,"COMP POOL NB95";#N/A,#N/A,FALSE,"COMP POOL NB94"}</definedName>
    <definedName name="____PL4" hidden="1">{#N/A,#N/A,FALSE,"Report Data";#N/A,#N/A,FALSE,"COMP POOL";#N/A,#N/A,FALSE,"COMP POOL NB95";#N/A,#N/A,FALSE,"COMP POOL NB94"}</definedName>
    <definedName name="____PL5"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PL5"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PL5"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Q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4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4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4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4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4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14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qq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sss1" localSheetId="2" hidden="1">{#N/A,#N/A,FALSE,"SUMMARY";#N/A,#N/A,FALSE,"EAC96PLA";#N/A,#N/A,FALSE,"EAC96EXT";#N/A,#N/A,FALSE,"FINSUM";#N/A,#N/A,FALSE,"1996PL";#N/A,#N/A,FALSE,"RISKOP3rd";#N/A,#N/A,FALSE,"RISKTOTAL";#N/A,#N/A,FALSE,"STAFFING";#N/A,#N/A,FALSE,"Balsht"}</definedName>
    <definedName name="____sss1" localSheetId="1" hidden="1">{#N/A,#N/A,FALSE,"SUMMARY";#N/A,#N/A,FALSE,"EAC96PLA";#N/A,#N/A,FALSE,"EAC96EXT";#N/A,#N/A,FALSE,"FINSUM";#N/A,#N/A,FALSE,"1996PL";#N/A,#N/A,FALSE,"RISKOP3rd";#N/A,#N/A,FALSE,"RISKTOTAL";#N/A,#N/A,FALSE,"STAFFING";#N/A,#N/A,FALSE,"Balsht"}</definedName>
    <definedName name="____sss1" hidden="1">{#N/A,#N/A,FALSE,"SUMMARY";#N/A,#N/A,FALSE,"EAC96PLA";#N/A,#N/A,FALSE,"EAC96EXT";#N/A,#N/A,FALSE,"FINSUM";#N/A,#N/A,FALSE,"1996PL";#N/A,#N/A,FALSE,"RISKOP3rd";#N/A,#N/A,FALSE,"RISKTOTAL";#N/A,#N/A,FALSE,"STAFFING";#N/A,#N/A,FALSE,"Balsht"}</definedName>
    <definedName name="____sss12" localSheetId="2" hidden="1">{#N/A,#N/A,FALSE,"SUMMARY";#N/A,#N/A,FALSE,"EAC96PLA";#N/A,#N/A,FALSE,"EAC96EXT";#N/A,#N/A,FALSE,"FINSUM";#N/A,#N/A,FALSE,"1996PL";#N/A,#N/A,FALSE,"RISKOP3rd";#N/A,#N/A,FALSE,"RISKTOTAL";#N/A,#N/A,FALSE,"STAFFING";#N/A,#N/A,FALSE,"Balsht"}</definedName>
    <definedName name="____sss12" localSheetId="1" hidden="1">{#N/A,#N/A,FALSE,"SUMMARY";#N/A,#N/A,FALSE,"EAC96PLA";#N/A,#N/A,FALSE,"EAC96EXT";#N/A,#N/A,FALSE,"FINSUM";#N/A,#N/A,FALSE,"1996PL";#N/A,#N/A,FALSE,"RISKOP3rd";#N/A,#N/A,FALSE,"RISKTOTAL";#N/A,#N/A,FALSE,"STAFFING";#N/A,#N/A,FALSE,"Balsht"}</definedName>
    <definedName name="____sss12" hidden="1">{#N/A,#N/A,FALSE,"SUMMARY";#N/A,#N/A,FALSE,"EAC96PLA";#N/A,#N/A,FALSE,"EAC96EXT";#N/A,#N/A,FALSE,"FINSUM";#N/A,#N/A,FALSE,"1996PL";#N/A,#N/A,FALSE,"RISKOP3rd";#N/A,#N/A,FALSE,"RISKTOTAL";#N/A,#N/A,FALSE,"STAFFING";#N/A,#N/A,FALSE,"Balsht"}</definedName>
    <definedName name="____sss123" localSheetId="2" hidden="1">{#N/A,#N/A,FALSE,"SUMMARY";#N/A,#N/A,FALSE,"EAC96PLA";#N/A,#N/A,FALSE,"EAC96EXT";#N/A,#N/A,FALSE,"FINSUM";#N/A,#N/A,FALSE,"1996PL";#N/A,#N/A,FALSE,"RISKOP3rd";#N/A,#N/A,FALSE,"RISKTOTAL";#N/A,#N/A,FALSE,"STAFFING";#N/A,#N/A,FALSE,"Balsht"}</definedName>
    <definedName name="____sss123" localSheetId="1" hidden="1">{#N/A,#N/A,FALSE,"SUMMARY";#N/A,#N/A,FALSE,"EAC96PLA";#N/A,#N/A,FALSE,"EAC96EXT";#N/A,#N/A,FALSE,"FINSUM";#N/A,#N/A,FALSE,"1996PL";#N/A,#N/A,FALSE,"RISKOP3rd";#N/A,#N/A,FALSE,"RISKTOTAL";#N/A,#N/A,FALSE,"STAFFING";#N/A,#N/A,FALSE,"Balsht"}</definedName>
    <definedName name="____sss123" hidden="1">{#N/A,#N/A,FALSE,"SUMMARY";#N/A,#N/A,FALSE,"EAC96PLA";#N/A,#N/A,FALSE,"EAC96EXT";#N/A,#N/A,FALSE,"FINSUM";#N/A,#N/A,FALSE,"1996PL";#N/A,#N/A,FALSE,"RISKOP3rd";#N/A,#N/A,FALSE,"RISKTOTAL";#N/A,#N/A,FALSE,"STAFFING";#N/A,#N/A,FALSE,"Balsht"}</definedName>
    <definedName name="____sss4" localSheetId="2" hidden="1">{#N/A,#N/A,FALSE,"SUMMARY";#N/A,#N/A,FALSE,"EAC96PLA";#N/A,#N/A,FALSE,"EAC96EXT";#N/A,#N/A,FALSE,"FINSUM";#N/A,#N/A,FALSE,"1996PL";#N/A,#N/A,FALSE,"RISKOP3rd";#N/A,#N/A,FALSE,"RISKTOTAL";#N/A,#N/A,FALSE,"STAFFING";#N/A,#N/A,FALSE,"Balsht"}</definedName>
    <definedName name="____sss4" localSheetId="1" hidden="1">{#N/A,#N/A,FALSE,"SUMMARY";#N/A,#N/A,FALSE,"EAC96PLA";#N/A,#N/A,FALSE,"EAC96EXT";#N/A,#N/A,FALSE,"FINSUM";#N/A,#N/A,FALSE,"1996PL";#N/A,#N/A,FALSE,"RISKOP3rd";#N/A,#N/A,FALSE,"RISKTOTAL";#N/A,#N/A,FALSE,"STAFFING";#N/A,#N/A,FALSE,"Balsht"}</definedName>
    <definedName name="____sss4" hidden="1">{#N/A,#N/A,FALSE,"SUMMARY";#N/A,#N/A,FALSE,"EAC96PLA";#N/A,#N/A,FALSE,"EAC96EXT";#N/A,#N/A,FALSE,"FINSUM";#N/A,#N/A,FALSE,"1996PL";#N/A,#N/A,FALSE,"RISKOP3rd";#N/A,#N/A,FALSE,"RISKTOTAL";#N/A,#N/A,FALSE,"STAFFING";#N/A,#N/A,FALSE,"Balsht"}</definedName>
    <definedName name="____sss41" localSheetId="2" hidden="1">{#N/A,#N/A,FALSE,"SUMMARY";#N/A,#N/A,FALSE,"EAC96PLA";#N/A,#N/A,FALSE,"EAC96EXT";#N/A,#N/A,FALSE,"FINSUM";#N/A,#N/A,FALSE,"1996PL";#N/A,#N/A,FALSE,"RISKOP3rd";#N/A,#N/A,FALSE,"RISKTOTAL";#N/A,#N/A,FALSE,"STAFFING";#N/A,#N/A,FALSE,"Balsht"}</definedName>
    <definedName name="____sss41" localSheetId="1" hidden="1">{#N/A,#N/A,FALSE,"SUMMARY";#N/A,#N/A,FALSE,"EAC96PLA";#N/A,#N/A,FALSE,"EAC96EXT";#N/A,#N/A,FALSE,"FINSUM";#N/A,#N/A,FALSE,"1996PL";#N/A,#N/A,FALSE,"RISKOP3rd";#N/A,#N/A,FALSE,"RISKTOTAL";#N/A,#N/A,FALSE,"STAFFING";#N/A,#N/A,FALSE,"Balsht"}</definedName>
    <definedName name="____sss41" hidden="1">{#N/A,#N/A,FALSE,"SUMMARY";#N/A,#N/A,FALSE,"EAC96PLA";#N/A,#N/A,FALSE,"EAC96EXT";#N/A,#N/A,FALSE,"FINSUM";#N/A,#N/A,FALSE,"1996PL";#N/A,#N/A,FALSE,"RISKOP3rd";#N/A,#N/A,FALSE,"RISKTOTAL";#N/A,#N/A,FALSE,"STAFFING";#N/A,#N/A,FALSE,"Balsht"}</definedName>
    <definedName name="____t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__t9" localSheetId="2"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t9" localSheetId="1"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t9"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_ver1"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ver1"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ver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_wip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wip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wip2" hidden="1">{TRUE,TRUE,-0.8,-17,483.6,277.2,FALSE,TRUE,TRUE,TRUE,0,1,#N/A,1,#N/A,52.4666666666667,24.0625,1,FALSE,FALSE,3,TRUE,1,FALSE,75,"Swvu.PRESENTATION.","ACwvu.PRESENTATION.",#N/A,FALSE,FALSE,0,0,0.5,0,2,"","",TRUE,FALSE,FALSE,FALSE,1,#N/A,1,1,FALSE,FALSE,"Rwvu.PRESENTATION.",#N/A,FALSE,FALSE,FALSE,1,#N/A,#N/A,FALSE,FALSE,TRUE,TRUE,TRUE}</definedName>
    <definedName name="____wip2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wip2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wip21" hidden="1">{TRUE,TRUE,-0.8,-17,483.6,277.2,FALSE,TRUE,TRUE,TRUE,0,1,#N/A,1,#N/A,52.4666666666667,24.0625,1,FALSE,FALSE,3,TRUE,1,FALSE,75,"Swvu.PRESENTATION.","ACwvu.PRESENTATION.",#N/A,FALSE,FALSE,0,0,0.5,0,2,"","",TRUE,FALSE,FALSE,FALSE,1,#N/A,1,1,FALSE,FALSE,"Rwvu.PRESENTATION.",#N/A,FALSE,FALSE,FALSE,1,#N/A,#N/A,FALSE,FALSE,TRUE,TRUE,TRUE}</definedName>
    <definedName name="____wip2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wip2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wip212" hidden="1">{TRUE,TRUE,-0.8,-17,483.6,277.2,FALSE,TRUE,TRUE,TRUE,0,1,#N/A,1,#N/A,52.4666666666667,24.0625,1,FALSE,FALSE,3,TRUE,1,FALSE,75,"Swvu.PRESENTATION.","ACwvu.PRESENTATION.",#N/A,FALSE,FALSE,0,0,0.5,0,2,"","",TRUE,FALSE,FALSE,FALSE,1,#N/A,1,1,FALSE,FALSE,"Rwvu.PRESENTATION.",#N/A,FALSE,FALSE,FALSE,1,#N/A,#N/A,FALSE,FALSE,TRUE,TRUE,TRUE}</definedName>
    <definedName name="____wip2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wip2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wip2123" hidden="1">{TRUE,TRUE,-0.8,-17,483.6,277.2,FALSE,TRUE,TRUE,TRUE,0,1,#N/A,1,#N/A,52.4666666666667,24.0625,1,FALSE,FALSE,3,TRUE,1,FALSE,75,"Swvu.PRESENTATION.","ACwvu.PRESENTATION.",#N/A,FALSE,FALSE,0,0,0.5,0,2,"","",TRUE,FALSE,FALSE,FALSE,1,#N/A,1,1,FALSE,FALSE,"Rwvu.PRESENTATION.",#N/A,FALSE,FALSE,FALSE,1,#N/A,#N/A,FALSE,FALSE,TRUE,TRUE,TRUE}</definedName>
    <definedName name="____wip2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wip2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wip24" hidden="1">{TRUE,TRUE,-0.8,-17,483.6,277.2,FALSE,TRUE,TRUE,TRUE,0,1,#N/A,1,#N/A,52.4666666666667,24.0625,1,FALSE,FALSE,3,TRUE,1,FALSE,75,"Swvu.PRESENTATION.","ACwvu.PRESENTATION.",#N/A,FALSE,FALSE,0,0,0.5,0,2,"","",TRUE,FALSE,FALSE,FALSE,1,#N/A,1,1,FALSE,FALSE,"Rwvu.PRESENTATION.",#N/A,FALSE,FALSE,FALSE,1,#N/A,#N/A,FALSE,FALSE,TRUE,TRUE,TRUE}</definedName>
    <definedName name="____wip24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wip24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wip241" hidden="1">{TRUE,TRUE,-0.8,-17,483.6,277.2,FALSE,TRUE,TRUE,TRUE,0,1,#N/A,1,#N/A,52.4666666666667,24.0625,1,FALSE,FALSE,3,TRUE,1,FALSE,75,"Swvu.PRESENTATION.","ACwvu.PRESENTATION.",#N/A,FALSE,FALSE,0,0,0.5,0,2,"","",TRUE,FALSE,FALSE,FALSE,1,#N/A,1,1,FALSE,FALSE,"Rwvu.PRESENTATION.",#N/A,FALSE,FALSE,FALSE,1,#N/A,#N/A,FALSE,FALSE,TRUE,TRUE,TRUE}</definedName>
    <definedName name="____wip24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wip24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wip242" hidden="1">{TRUE,TRUE,-0.8,-17,483.6,277.2,FALSE,TRUE,TRUE,TRUE,0,1,#N/A,1,#N/A,52.4666666666667,24.0625,1,FALSE,FALSE,3,TRUE,1,FALSE,75,"Swvu.PRESENTATION.","ACwvu.PRESENTATION.",#N/A,FALSE,FALSE,0,0,0.5,0,2,"","",TRUE,FALSE,FALSE,FALSE,1,#N/A,1,1,FALSE,FALSE,"Rwvu.PRESENTATION.",#N/A,FALSE,FALSE,FALSE,1,#N/A,#N/A,FALSE,FALSE,TRUE,TRUE,TRUE}</definedName>
    <definedName name="____x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1" hidden="1">{TRUE,TRUE,-0.8,-17,483.6,277.2,FALSE,TRUE,TRUE,TRUE,0,1,#N/A,1,#N/A,52.4666666666667,24.0625,1,FALSE,FALSE,3,TRUE,1,FALSE,75,"Swvu.PRESENTATION.","ACwvu.PRESENTATION.",#N/A,FALSE,FALSE,0,0,0.5,0,2,"","",TRUE,FALSE,FALSE,FALSE,1,#N/A,1,1,FALSE,FALSE,"Rwvu.PRESENTATION.",#N/A,FALSE,FALSE,FALSE,1,#N/A,#N/A,FALSE,FALSE,TRUE,TRUE,TRUE}</definedName>
    <definedName name="____x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12" hidden="1">{TRUE,TRUE,-0.8,-17,483.6,277.2,FALSE,TRUE,TRUE,TRUE,0,1,#N/A,1,#N/A,52.4666666666667,24.0625,1,FALSE,FALSE,3,TRUE,1,FALSE,75,"Swvu.PRESENTATION.","ACwvu.PRESENTATION.",#N/A,FALSE,FALSE,0,0,0.5,0,2,"","",TRUE,FALSE,FALSE,FALSE,1,#N/A,1,1,FALSE,FALSE,"Rwvu.PRESENTATION.",#N/A,FALSE,FALSE,FALSE,1,#N/A,#N/A,FALSE,FALSE,TRUE,TRUE,TRUE}</definedName>
    <definedName name="____x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123" hidden="1">{TRUE,TRUE,-0.8,-17,483.6,277.2,FALSE,TRUE,TRUE,TRUE,0,1,#N/A,1,#N/A,52.4666666666667,24.0625,1,FALSE,FALSE,3,TRUE,1,FALSE,75,"Swvu.PRESENTATION.","ACwvu.PRESENTATION.",#N/A,FALSE,FALSE,0,0,0.5,0,2,"","",TRUE,FALSE,FALSE,FALSE,1,#N/A,1,1,FALSE,FALSE,"Rwvu.PRESENTATION.",#N/A,FALSE,FALSE,FALSE,1,#N/A,#N/A,FALSE,FALSE,TRUE,TRUE,TRUE}</definedName>
    <definedName name="____x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4" hidden="1">{TRUE,TRUE,-0.8,-17,483.6,277.2,FALSE,TRUE,TRUE,TRUE,0,1,#N/A,1,#N/A,52.4666666666667,24.0625,1,FALSE,FALSE,3,TRUE,1,FALSE,75,"Swvu.PRESENTATION.","ACwvu.PRESENTATION.",#N/A,FALSE,FALSE,0,0,0.5,0,2,"","",TRUE,FALSE,FALSE,FALSE,1,#N/A,1,1,FALSE,FALSE,"Rwvu.PRESENTATION.",#N/A,FALSE,FALSE,FALSE,1,#N/A,#N/A,FALSE,FALSE,TRUE,TRUE,TRUE}</definedName>
    <definedName name="____x4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4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412" hidden="1">{TRUE,TRUE,-0.8,-17,483.6,277.2,FALSE,TRUE,TRUE,TRUE,0,1,#N/A,1,#N/A,52.4666666666667,24.0625,1,FALSE,FALSE,3,TRUE,1,FALSE,75,"Swvu.PRESENTATION.","ACwvu.PRESENTATION.",#N/A,FALSE,FALSE,0,0,0.5,0,2,"","",TRUE,FALSE,FALSE,FALSE,1,#N/A,1,1,FALSE,FALSE,"Rwvu.PRESENTATION.",#N/A,FALSE,FALSE,FALSE,1,#N/A,#N/A,FALSE,FALSE,TRUE,TRUE,TRUE}</definedName>
    <definedName name="____x4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4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4123" hidden="1">{TRUE,TRUE,-0.8,-17,483.6,277.2,FALSE,TRUE,TRUE,TRUE,0,1,#N/A,1,#N/A,52.4666666666667,24.0625,1,FALSE,FALSE,3,TRUE,1,FALSE,75,"Swvu.PRESENTATION.","ACwvu.PRESENTATION.",#N/A,FALSE,FALSE,0,0,0.5,0,2,"","",TRUE,FALSE,FALSE,FALSE,1,#N/A,1,1,FALSE,FALSE,"Rwvu.PRESENTATION.",#N/A,FALSE,FALSE,FALSE,1,#N/A,#N/A,FALSE,FALSE,TRUE,TRUE,TRUE}</definedName>
    <definedName name="____xx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x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x1" hidden="1">{TRUE,TRUE,-0.8,-17,483.6,277.2,FALSE,TRUE,TRUE,TRUE,0,1,#N/A,1,#N/A,52.4666666666667,24.0625,1,FALSE,FALSE,3,TRUE,1,FALSE,75,"Swvu.PRESENTATION.","ACwvu.PRESENTATION.",#N/A,FALSE,FALSE,0,0,0.5,0,2,"","",TRUE,FALSE,FALSE,FALSE,1,#N/A,1,1,FALSE,FALSE,"Rwvu.PRESENTATION.",#N/A,FALSE,FALSE,FALSE,1,#N/A,#N/A,FALSE,FALSE,TRUE,TRUE,TRUE}</definedName>
    <definedName name="____xx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x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x12" hidden="1">{TRUE,TRUE,-0.8,-17,483.6,277.2,FALSE,TRUE,TRUE,TRUE,0,1,#N/A,1,#N/A,52.4666666666667,24.0625,1,FALSE,FALSE,3,TRUE,1,FALSE,75,"Swvu.PRESENTATION.","ACwvu.PRESENTATION.",#N/A,FALSE,FALSE,0,0,0.5,0,2,"","",TRUE,FALSE,FALSE,FALSE,1,#N/A,1,1,FALSE,FALSE,"Rwvu.PRESENTATION.",#N/A,FALSE,FALSE,FALSE,1,#N/A,#N/A,FALSE,FALSE,TRUE,TRUE,TRUE}</definedName>
    <definedName name="____xx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x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x123" hidden="1">{TRUE,TRUE,-0.8,-17,483.6,277.2,FALSE,TRUE,TRUE,TRUE,0,1,#N/A,1,#N/A,52.4666666666667,24.0625,1,FALSE,FALSE,3,TRUE,1,FALSE,75,"Swvu.PRESENTATION.","ACwvu.PRESENTATION.",#N/A,FALSE,FALSE,0,0,0.5,0,2,"","",TRUE,FALSE,FALSE,FALSE,1,#N/A,1,1,FALSE,FALSE,"Rwvu.PRESENTATION.",#N/A,FALSE,FALSE,FALSE,1,#N/A,#N/A,FALSE,FALSE,TRUE,TRUE,TRUE}</definedName>
    <definedName name="____xx123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x123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x1234" hidden="1">{TRUE,TRUE,-0.8,-17,483.6,277.2,FALSE,TRUE,TRUE,TRUE,0,1,#N/A,1,#N/A,52.4666666666667,24.0625,1,FALSE,FALSE,3,TRUE,1,FALSE,75,"Swvu.PRESENTATION.","ACwvu.PRESENTATION.",#N/A,FALSE,FALSE,0,0,0.5,0,2,"","",TRUE,FALSE,FALSE,FALSE,1,#N/A,1,1,FALSE,FALSE,"Rwvu.PRESENTATION.",#N/A,FALSE,FALSE,FALSE,1,#N/A,#N/A,FALSE,FALSE,TRUE,TRUE,TRUE}</definedName>
    <definedName name="____xx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x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x4" hidden="1">{TRUE,TRUE,-0.8,-17,483.6,277.2,FALSE,TRUE,TRUE,TRUE,0,1,#N/A,1,#N/A,52.4666666666667,24.0625,1,FALSE,FALSE,3,TRUE,1,FALSE,75,"Swvu.PRESENTATION.","ACwvu.PRESENTATION.",#N/A,FALSE,FALSE,0,0,0.5,0,2,"","",TRUE,FALSE,FALSE,FALSE,1,#N/A,1,1,FALSE,FALSE,"Rwvu.PRESENTATION.",#N/A,FALSE,FALSE,FALSE,1,#N/A,#N/A,FALSE,FALSE,TRUE,TRUE,TRUE}</definedName>
    <definedName name="____xx4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__xx4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__xx412" hidden="1">{TRUE,TRUE,-0.8,-17,483.6,277.2,FALSE,TRUE,TRUE,TRUE,0,1,#N/A,1,#N/A,52.4666666666667,24.0625,1,FALSE,FALSE,3,TRUE,1,FALSE,75,"Swvu.PRESENTATION.","ACwvu.PRESENTATION.",#N/A,FALSE,FALSE,0,0,0.5,0,2,"","",TRUE,FALSE,FALSE,FALSE,1,#N/A,1,1,FALSE,FALSE,"Rwvu.PRESENTATION.",#N/A,FALSE,FALSE,FALSE,1,#N/A,#N/A,FALSE,FALSE,TRUE,TRUE,TRUE}</definedName>
    <definedName name="___ad2" localSheetId="2" hidden="1">{#N/A,#N/A,FALSE,"INDEX 23%";#N/A,#N/A,FALSE,"Sheet 3 23%";#N/A,#N/A,FALSE,"CONSIDER 23%";#N/A,#N/A,FALSE,"SALSUM 23%";#N/A,#N/A,FALSE,"CONSIDER 23%";#N/A,#N/A,FALSE,"SAVE3 23%"}</definedName>
    <definedName name="___ad2" localSheetId="1" hidden="1">{#N/A,#N/A,FALSE,"INDEX 23%";#N/A,#N/A,FALSE,"Sheet 3 23%";#N/A,#N/A,FALSE,"CONSIDER 23%";#N/A,#N/A,FALSE,"SALSUM 23%";#N/A,#N/A,FALSE,"CONSIDER 23%";#N/A,#N/A,FALSE,"SAVE3 23%"}</definedName>
    <definedName name="___ad2" hidden="1">{#N/A,#N/A,FALSE,"INDEX 23%";#N/A,#N/A,FALSE,"Sheet 3 23%";#N/A,#N/A,FALSE,"CONSIDER 23%";#N/A,#N/A,FALSE,"SALSUM 23%";#N/A,#N/A,FALSE,"CONSIDER 23%";#N/A,#N/A,FALSE,"SAVE3 23%"}</definedName>
    <definedName name="___c" localSheetId="2" hidden="1">{#N/A,#N/A,FALSE,"SUMMARY";#N/A,#N/A,FALSE,"PAGE 1";#N/A,#N/A,FALSE,"PAGE 2";#N/A,#N/A,FALSE,"PAGE 3";#N/A,#N/A,FALSE,"PAGE 4";#N/A,#N/A,FALSE,"PAGE 5";#N/A,#N/A,FALSE,"PAGE 6";#N/A,#N/A,FALSE,"PAGE 7";#N/A,#N/A,FALSE,"PAGE 8";#N/A,#N/A,FALSE,"PAGE 9";#N/A,#N/A,FALSE,"PAGE 10";#N/A,#N/A,FALSE,"PAGE 11";#N/A,#N/A,FALSE,"PAGE 12";#N/A,#N/A,FALSE,"PAGE 13";#N/A,#N/A,FALSE,"PAGE 14";#N/A,#N/A,FALSE,"PAGE 15";#N/A,#N/A,FALSE,"PAGE 16"}</definedName>
    <definedName name="___c" localSheetId="1" hidden="1">{#N/A,#N/A,FALSE,"SUMMARY";#N/A,#N/A,FALSE,"PAGE 1";#N/A,#N/A,FALSE,"PAGE 2";#N/A,#N/A,FALSE,"PAGE 3";#N/A,#N/A,FALSE,"PAGE 4";#N/A,#N/A,FALSE,"PAGE 5";#N/A,#N/A,FALSE,"PAGE 6";#N/A,#N/A,FALSE,"PAGE 7";#N/A,#N/A,FALSE,"PAGE 8";#N/A,#N/A,FALSE,"PAGE 9";#N/A,#N/A,FALSE,"PAGE 10";#N/A,#N/A,FALSE,"PAGE 11";#N/A,#N/A,FALSE,"PAGE 12";#N/A,#N/A,FALSE,"PAGE 13";#N/A,#N/A,FALSE,"PAGE 14";#N/A,#N/A,FALSE,"PAGE 15";#N/A,#N/A,FALSE,"PAGE 16"}</definedName>
    <definedName name="___c" hidden="1">{#N/A,#N/A,FALSE,"SUMMARY";#N/A,#N/A,FALSE,"PAGE 1";#N/A,#N/A,FALSE,"PAGE 2";#N/A,#N/A,FALSE,"PAGE 3";#N/A,#N/A,FALSE,"PAGE 4";#N/A,#N/A,FALSE,"PAGE 5";#N/A,#N/A,FALSE,"PAGE 6";#N/A,#N/A,FALSE,"PAGE 7";#N/A,#N/A,FALSE,"PAGE 8";#N/A,#N/A,FALSE,"PAGE 9";#N/A,#N/A,FALSE,"PAGE 10";#N/A,#N/A,FALSE,"PAGE 11";#N/A,#N/A,FALSE,"PAGE 12";#N/A,#N/A,FALSE,"PAGE 13";#N/A,#N/A,FALSE,"PAGE 14";#N/A,#N/A,FALSE,"PAGE 15";#N/A,#N/A,FALSE,"PAGE 16"}</definedName>
    <definedName name="___HWO2" localSheetId="2" hidden="1">{"headcount for Marketing calendar 98",#N/A,FALSE,"Area";"headcount for Marketing for fiscal 1999",#N/A,FALSE,"Area";"headcount for Marketing for Fiscal 2000",#N/A,FALSE,"Area"}</definedName>
    <definedName name="___HWO2" localSheetId="1" hidden="1">{"headcount for Marketing calendar 98",#N/A,FALSE,"Area";"headcount for Marketing for fiscal 1999",#N/A,FALSE,"Area";"headcount for Marketing for Fiscal 2000",#N/A,FALSE,"Area"}</definedName>
    <definedName name="___HWO2" hidden="1">{"headcount for Marketing calendar 98",#N/A,FALSE,"Area";"headcount for Marketing for fiscal 1999",#N/A,FALSE,"Area";"headcount for Marketing for Fiscal 2000",#N/A,FALSE,"Area"}</definedName>
    <definedName name="___msa2">'[1]100 - Mo Data'!$B$1:$D$65536</definedName>
    <definedName name="___PL2"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PL2"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PL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PL3"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PL3"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PL3"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PL4" localSheetId="2" hidden="1">{#N/A,#N/A,FALSE,"Report Data";#N/A,#N/A,FALSE,"COMP POOL";#N/A,#N/A,FALSE,"COMP POOL NB95";#N/A,#N/A,FALSE,"COMP POOL NB94"}</definedName>
    <definedName name="___PL4" localSheetId="1" hidden="1">{#N/A,#N/A,FALSE,"Report Data";#N/A,#N/A,FALSE,"COMP POOL";#N/A,#N/A,FALSE,"COMP POOL NB95";#N/A,#N/A,FALSE,"COMP POOL NB94"}</definedName>
    <definedName name="___PL4" hidden="1">{#N/A,#N/A,FALSE,"Report Data";#N/A,#N/A,FALSE,"COMP POOL";#N/A,#N/A,FALSE,"COMP POOL NB95";#N/A,#N/A,FALSE,"COMP POOL NB94"}</definedName>
    <definedName name="___PL5"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PL5"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PL5"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t9" localSheetId="2"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t9" localSheetId="1"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t9"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_ver1"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ver1"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_ver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123Graph_A" hidden="1">[2]IncStmt!#REF!</definedName>
    <definedName name="__123Graph_ASALESTREND" hidden="1">'[3]Historical IS'!#REF!</definedName>
    <definedName name="__123Graph_B" hidden="1">[4]T1!#REF!</definedName>
    <definedName name="__123Graph_C" hidden="1">[2]IncStmt!#REF!</definedName>
    <definedName name="__123Graph_D" hidden="1">[2]IncStmt!#REF!</definedName>
    <definedName name="__123Graph_E" hidden="1">[2]IncStmt!#REF!</definedName>
    <definedName name="__123Graph_F" hidden="1">[2]IncStmt!#REF!</definedName>
    <definedName name="__123Graph_LBL_ASALESTREND" hidden="1">'[3]Historical IS'!#REF!</definedName>
    <definedName name="__123Graph_X" hidden="1">[4]T1!#REF!</definedName>
    <definedName name="__123Graph_XSALESTREND" hidden="1">'[3]Historical IS'!#REF!</definedName>
    <definedName name="__a1" localSheetId="2" hidden="1">{#N/A,#N/A,TRUE,"Cover";#N/A,#N/A,TRUE,"BS";#N/A,#N/A,TRUE,"BS (2)";#N/A,#N/A,TRUE,"BS (3)";#N/A,#N/A,TRUE,"Supp Info-BS";#N/A,#N/A,TRUE,"IS";#N/A,#N/A,TRUE,"IS (2)";#N/A,#N/A,TRUE,"IS (3)";#N/A,#N/A,TRUE,"Supp Info-IS";#N/A,#N/A,TRUE,"CF";#N/A,#N/A,TRUE,"Supp Info-CF";#N/A,#N/A,TRUE,"SH";#N/A,#N/A,TRUE,"Supp Info-SH"}</definedName>
    <definedName name="__a1" localSheetId="1" hidden="1">{#N/A,#N/A,TRUE,"Cover";#N/A,#N/A,TRUE,"BS";#N/A,#N/A,TRUE,"BS (2)";#N/A,#N/A,TRUE,"BS (3)";#N/A,#N/A,TRUE,"Supp Info-BS";#N/A,#N/A,TRUE,"IS";#N/A,#N/A,TRUE,"IS (2)";#N/A,#N/A,TRUE,"IS (3)";#N/A,#N/A,TRUE,"Supp Info-IS";#N/A,#N/A,TRUE,"CF";#N/A,#N/A,TRUE,"Supp Info-CF";#N/A,#N/A,TRUE,"SH";#N/A,#N/A,TRUE,"Supp Info-SH"}</definedName>
    <definedName name="__a1" hidden="1">{#N/A,#N/A,TRUE,"Cover";#N/A,#N/A,TRUE,"BS";#N/A,#N/A,TRUE,"BS (2)";#N/A,#N/A,TRUE,"BS (3)";#N/A,#N/A,TRUE,"Supp Info-BS";#N/A,#N/A,TRUE,"IS";#N/A,#N/A,TRUE,"IS (2)";#N/A,#N/A,TRUE,"IS (3)";#N/A,#N/A,TRUE,"Supp Info-IS";#N/A,#N/A,TRUE,"CF";#N/A,#N/A,TRUE,"Supp Info-CF";#N/A,#N/A,TRUE,"SH";#N/A,#N/A,TRUE,"Supp Info-SH"}</definedName>
    <definedName name="__a2" localSheetId="2" hidden="1">{#N/A,#N/A,TRUE,"Cover";#N/A,#N/A,TRUE,"BS";#N/A,#N/A,TRUE,"BS (2)";#N/A,#N/A,TRUE,"BS (3)";#N/A,#N/A,TRUE,"Supp Info-BS";#N/A,#N/A,TRUE,"IS";#N/A,#N/A,TRUE,"IS (2)";#N/A,#N/A,TRUE,"IS (3)";#N/A,#N/A,TRUE,"Supp Info-IS";#N/A,#N/A,TRUE,"CF";#N/A,#N/A,TRUE,"Supp Info-CF";#N/A,#N/A,TRUE,"SH";#N/A,#N/A,TRUE,"Supp Info-SH"}</definedName>
    <definedName name="__a2" localSheetId="1" hidden="1">{#N/A,#N/A,TRUE,"Cover";#N/A,#N/A,TRUE,"BS";#N/A,#N/A,TRUE,"BS (2)";#N/A,#N/A,TRUE,"BS (3)";#N/A,#N/A,TRUE,"Supp Info-BS";#N/A,#N/A,TRUE,"IS";#N/A,#N/A,TRUE,"IS (2)";#N/A,#N/A,TRUE,"IS (3)";#N/A,#N/A,TRUE,"Supp Info-IS";#N/A,#N/A,TRUE,"CF";#N/A,#N/A,TRUE,"Supp Info-CF";#N/A,#N/A,TRUE,"SH";#N/A,#N/A,TRUE,"Supp Info-SH"}</definedName>
    <definedName name="__a2" hidden="1">{#N/A,#N/A,TRUE,"Cover";#N/A,#N/A,TRUE,"BS";#N/A,#N/A,TRUE,"BS (2)";#N/A,#N/A,TRUE,"BS (3)";#N/A,#N/A,TRUE,"Supp Info-BS";#N/A,#N/A,TRUE,"IS";#N/A,#N/A,TRUE,"IS (2)";#N/A,#N/A,TRUE,"IS (3)";#N/A,#N/A,TRUE,"Supp Info-IS";#N/A,#N/A,TRUE,"CF";#N/A,#N/A,TRUE,"Supp Info-CF";#N/A,#N/A,TRUE,"SH";#N/A,#N/A,TRUE,"Supp Info-SH"}</definedName>
    <definedName name="__a3" localSheetId="2" hidden="1">{#N/A,#N/A,TRUE,"Cover";#N/A,#N/A,TRUE,"BS";#N/A,#N/A,TRUE,"BS (2)";#N/A,#N/A,TRUE,"BS (3)";#N/A,#N/A,TRUE,"Supp Info-BS";#N/A,#N/A,TRUE,"IS";#N/A,#N/A,TRUE,"IS (2)";#N/A,#N/A,TRUE,"IS (3)";#N/A,#N/A,TRUE,"Supp Info-IS";#N/A,#N/A,TRUE,"CF";#N/A,#N/A,TRUE,"Supp Info-CF";#N/A,#N/A,TRUE,"SH";#N/A,#N/A,TRUE,"Supp Info-SH"}</definedName>
    <definedName name="__a3" localSheetId="1" hidden="1">{#N/A,#N/A,TRUE,"Cover";#N/A,#N/A,TRUE,"BS";#N/A,#N/A,TRUE,"BS (2)";#N/A,#N/A,TRUE,"BS (3)";#N/A,#N/A,TRUE,"Supp Info-BS";#N/A,#N/A,TRUE,"IS";#N/A,#N/A,TRUE,"IS (2)";#N/A,#N/A,TRUE,"IS (3)";#N/A,#N/A,TRUE,"Supp Info-IS";#N/A,#N/A,TRUE,"CF";#N/A,#N/A,TRUE,"Supp Info-CF";#N/A,#N/A,TRUE,"SH";#N/A,#N/A,TRUE,"Supp Info-SH"}</definedName>
    <definedName name="__a3" hidden="1">{#N/A,#N/A,TRUE,"Cover";#N/A,#N/A,TRUE,"BS";#N/A,#N/A,TRUE,"BS (2)";#N/A,#N/A,TRUE,"BS (3)";#N/A,#N/A,TRUE,"Supp Info-BS";#N/A,#N/A,TRUE,"IS";#N/A,#N/A,TRUE,"IS (2)";#N/A,#N/A,TRUE,"IS (3)";#N/A,#N/A,TRUE,"Supp Info-IS";#N/A,#N/A,TRUE,"CF";#N/A,#N/A,TRUE,"Supp Info-CF";#N/A,#N/A,TRUE,"SH";#N/A,#N/A,TRUE,"Supp Info-SH"}</definedName>
    <definedName name="__a4" localSheetId="2" hidden="1">{#N/A,#N/A,TRUE,"Cover";#N/A,#N/A,TRUE,"BS";#N/A,#N/A,TRUE,"BS (2)";#N/A,#N/A,TRUE,"BS (3)";#N/A,#N/A,TRUE,"Supp Info-BS";#N/A,#N/A,TRUE,"IS";#N/A,#N/A,TRUE,"IS (2)";#N/A,#N/A,TRUE,"IS (3)";#N/A,#N/A,TRUE,"Supp Info-IS";#N/A,#N/A,TRUE,"CF";#N/A,#N/A,TRUE,"Supp Info-CF";#N/A,#N/A,TRUE,"SH";#N/A,#N/A,TRUE,"Supp Info-SH"}</definedName>
    <definedName name="__a4" localSheetId="1" hidden="1">{#N/A,#N/A,TRUE,"Cover";#N/A,#N/A,TRUE,"BS";#N/A,#N/A,TRUE,"BS (2)";#N/A,#N/A,TRUE,"BS (3)";#N/A,#N/A,TRUE,"Supp Info-BS";#N/A,#N/A,TRUE,"IS";#N/A,#N/A,TRUE,"IS (2)";#N/A,#N/A,TRUE,"IS (3)";#N/A,#N/A,TRUE,"Supp Info-IS";#N/A,#N/A,TRUE,"CF";#N/A,#N/A,TRUE,"Supp Info-CF";#N/A,#N/A,TRUE,"SH";#N/A,#N/A,TRUE,"Supp Info-SH"}</definedName>
    <definedName name="__a4" hidden="1">{#N/A,#N/A,TRUE,"Cover";#N/A,#N/A,TRUE,"BS";#N/A,#N/A,TRUE,"BS (2)";#N/A,#N/A,TRUE,"BS (3)";#N/A,#N/A,TRUE,"Supp Info-BS";#N/A,#N/A,TRUE,"IS";#N/A,#N/A,TRUE,"IS (2)";#N/A,#N/A,TRUE,"IS (3)";#N/A,#N/A,TRUE,"Supp Info-IS";#N/A,#N/A,TRUE,"CF";#N/A,#N/A,TRUE,"Supp Info-CF";#N/A,#N/A,TRUE,"SH";#N/A,#N/A,TRUE,"Supp Info-SH"}</definedName>
    <definedName name="__ad2" localSheetId="2" hidden="1">{#N/A,#N/A,FALSE,"INDEX 23%";#N/A,#N/A,FALSE,"Sheet 3 23%";#N/A,#N/A,FALSE,"CONSIDER 23%";#N/A,#N/A,FALSE,"SALSUM 23%";#N/A,#N/A,FALSE,"CONSIDER 23%";#N/A,#N/A,FALSE,"SAVE3 23%"}</definedName>
    <definedName name="__ad2" localSheetId="1" hidden="1">{#N/A,#N/A,FALSE,"INDEX 23%";#N/A,#N/A,FALSE,"Sheet 3 23%";#N/A,#N/A,FALSE,"CONSIDER 23%";#N/A,#N/A,FALSE,"SALSUM 23%";#N/A,#N/A,FALSE,"CONSIDER 23%";#N/A,#N/A,FALSE,"SAVE3 23%"}</definedName>
    <definedName name="__ad2" hidden="1">{#N/A,#N/A,FALSE,"INDEX 23%";#N/A,#N/A,FALSE,"Sheet 3 23%";#N/A,#N/A,FALSE,"CONSIDER 23%";#N/A,#N/A,FALSE,"SALSUM 23%";#N/A,#N/A,FALSE,"CONSIDER 23%";#N/A,#N/A,FALSE,"SAVE3 23%"}</definedName>
    <definedName name="__APW_RESTORE_DATA1__" hidden="1">'[5]1'!$D$7,'[5]1'!$E$7,'[5]1'!$F$7,'[5]1'!$G$7,'[5]1'!$H$7</definedName>
    <definedName name="__APW_RESTORE_DATA1007__" hidden="1">'[6]14'!$C$12,'[6]14'!$C$12</definedName>
    <definedName name="__APW_RESTORE_DATA1068__" hidden="1">'[6]15'!$C$12,'[6]15'!$C$12</definedName>
    <definedName name="__APW_RESTORE_DATA11__" hidden="1">'[5]6'!$D$7,'[5]6'!$E$7,'[5]6'!$F$7,'[5]6'!$G$7,'[5]6'!$H$7</definedName>
    <definedName name="__APW_RESTORE_DATA1129__" hidden="1">'[6]16'!$C$12,'[6]16'!$C$12</definedName>
    <definedName name="__APW_RESTORE_DATA1190__" hidden="1">'[6]17'!$C$12,'[6]17'!$C$12</definedName>
    <definedName name="__APW_RESTORE_DATA1251__" hidden="1">'[6]18'!$C$12,'[6]18'!$C$12</definedName>
    <definedName name="__APW_RESTORE_DATA13__" hidden="1">'[5]7'!$D$7,'[5]7'!$E$7,'[5]7'!$F$7,'[5]7'!$G$7,'[5]7'!$H$7</definedName>
    <definedName name="__APW_RESTORE_DATA1312__" hidden="1">'[6]19'!$C$12,'[6]19'!$C$12</definedName>
    <definedName name="__APW_RESTORE_DATA1373__" hidden="1">'[6]20'!$C$12,'[6]20'!$C$12</definedName>
    <definedName name="__APW_RESTORE_DATA1427__" hidden="1">'[6]Company Descriptions'!$A$5,'[6]Company Descriptions'!$A$6,'[6]Company Descriptions'!$A$7,'[6]Company Descriptions'!$A$8,'[6]Company Descriptions'!$A$9,'[6]Company Descriptions'!$A$10,'[6]Company Descriptions'!$A$11,'[6]Company Descriptions'!$A$12,'[6]Company Descriptions'!$A$13,'[6]Company Descriptions'!$A$14,'[6]Company Descriptions'!$A$15,'[6]Company Descriptions'!$A$16,'[6]Company Descriptions'!$A$17,'[6]Company Descriptions'!$A$18,'[6]Company Descriptions'!$A$19</definedName>
    <definedName name="__APW_RESTORE_DATA1428__" hidden="1">'[6]Company Descriptions'!$B$5,'[6]Company Descriptions'!$B$6,'[6]Company Descriptions'!$B$7,'[6]Company Descriptions'!$B$8,'[6]Company Descriptions'!$B$9,'[6]Company Descriptions'!$B$10,'[6]Company Descriptions'!$B$11,'[6]Company Descriptions'!$B$12,'[6]Company Descriptions'!$B$13,'[6]Company Descriptions'!$B$14,'[6]Company Descriptions'!$B$15,'[6]Company Descriptions'!$B$16,'[6]Company Descriptions'!$B$17</definedName>
    <definedName name="__APW_RESTORE_DATA1429__" hidden="1">'[6]Company Descriptions'!$C$5,'[6]Company Descriptions'!$C$6,'[6]Company Descriptions'!$C$7,'[6]Company Descriptions'!$C$8,'[6]Company Descriptions'!$C$9,'[6]Company Descriptions'!$C$10,'[6]Company Descriptions'!$C$11,'[6]Company Descriptions'!$C$12,'[6]Company Descriptions'!$C$13,'[6]Company Descriptions'!$C$14</definedName>
    <definedName name="__APW_RESTORE_DATA1430__" hidden="1">'[6]Company Descriptions'!$D$5,'[6]Company Descriptions'!$D$6,'[6]Company Descriptions'!$D$7,'[6]Company Descriptions'!$D$8,'[6]Company Descriptions'!$D$9,'[6]Company Descriptions'!$D$10,'[6]Company Descriptions'!$D$11,'[6]Company Descriptions'!$D$12,'[6]Company Descriptions'!$D$13,'[6]Company Descriptions'!$D$14,'[6]Company Descriptions'!$D$15,'[6]Company Descriptions'!$D$16,'[6]Company Descriptions'!$D$17,'[6]Company Descriptions'!$D$18</definedName>
    <definedName name="__APW_RESTORE_DATA1431__" hidden="1">'[6]Company Descriptions'!$E$5,'[6]Company Descriptions'!$E$6,'[6]Company Descriptions'!$E$7,'[6]Company Descriptions'!$E$8,'[6]Company Descriptions'!$E$9,'[6]Company Descriptions'!$E$10,'[6]Company Descriptions'!$E$11,'[6]Company Descriptions'!$E$12,'[6]Company Descriptions'!$E$13,'[6]Company Descriptions'!$E$14</definedName>
    <definedName name="__APW_RESTORE_DATA1432__" hidden="1">'[6]Company Descriptions'!$F$5,'[6]Company Descriptions'!$F$6,'[6]Company Descriptions'!$F$7,'[6]Company Descriptions'!$F$8,'[6]Company Descriptions'!$F$9,'[6]Company Descriptions'!$F$10,'[6]Company Descriptions'!$F$11,'[6]Company Descriptions'!$F$12,'[6]Company Descriptions'!$F$13,'[6]Company Descriptions'!$F$14,'[6]Company Descriptions'!$F$15,'[6]Company Descriptions'!$F$16</definedName>
    <definedName name="__APW_RESTORE_DATA1433__" hidden="1">'[6]Company Descriptions'!$G$5,'[6]Company Descriptions'!$G$6,'[6]Company Descriptions'!$G$7,'[6]Company Descriptions'!$G$8,'[6]Company Descriptions'!$G$9,'[6]Company Descriptions'!$G$10,'[6]Company Descriptions'!$G$11,'[6]Company Descriptions'!$G$12,'[6]Company Descriptions'!$G$13,'[6]Company Descriptions'!$G$14,'[6]Company Descriptions'!$G$15,'[6]Company Descriptions'!$G$16</definedName>
    <definedName name="__APW_RESTORE_DATA15__" hidden="1">'[5]8'!$D$7,'[5]8'!$E$7,'[5]8'!$F$7,'[5]8'!$G$7,'[5]8'!$H$7</definedName>
    <definedName name="__APW_RESTORE_DATA178__" hidden="1">'[7]1'!$D$8,'[7]1'!$E$8,'[7]1'!$F$8,'[7]1'!$G$8,'[7]1'!$H$8</definedName>
    <definedName name="__APW_RESTORE_DATA180__" hidden="1">'[7]1'!$D$9,'[7]1'!$E$9,'[7]1'!$F$9,'[7]1'!$G$9,'[7]1'!$H$9</definedName>
    <definedName name="__APW_RESTORE_DATA182__" hidden="1">'[7]1'!$D$12,'[7]1'!$E$12,'[7]1'!$F$12,'[7]1'!$G$12,'[7]1'!$H$12</definedName>
    <definedName name="__APW_RESTORE_DATA184__" hidden="1">'[7]1'!$D$13,'[7]1'!$E$13,'[7]1'!$F$13,'[7]1'!$G$13,'[7]1'!$H$13</definedName>
    <definedName name="__APW_RESTORE_DATA187__" hidden="1">'[7]1'!$D$18,'[7]1'!$E$18,'[7]1'!$F$18,'[7]1'!$G$18,'[7]1'!$H$18</definedName>
    <definedName name="__APW_RESTORE_DATA189__" hidden="1">'[5]1'!$D$8,'[5]1'!$E$8,'[5]1'!$F$8,'[5]1'!$G$8,'[5]1'!$H$8</definedName>
    <definedName name="__APW_RESTORE_DATA190__" hidden="1">'[7]1'!$D$20,'[7]1'!$E$20,'[7]1'!$F$20,'[7]1'!$G$20,'[7]1'!$H$20</definedName>
    <definedName name="__APW_RESTORE_DATA191__" hidden="1">'[5]1'!$D$9,'[5]1'!$E$9,'[5]1'!$F$9,'[5]1'!$G$9,'[5]1'!$H$9</definedName>
    <definedName name="__APW_RESTORE_DATA193__" hidden="1">'[5]1'!$D$12,'[5]1'!$E$12,'[5]1'!$F$12,'[5]1'!$G$12,'[5]1'!$H$12</definedName>
    <definedName name="__APW_RESTORE_DATA196__" hidden="1">'[5]1'!$D$13,'[5]1'!$E$13,'[5]1'!$F$13,'[5]1'!$G$13,'[5]1'!$H$13</definedName>
    <definedName name="__APW_RESTORE_DATA198__" hidden="1">'[7]1'!$D$33,'[7]1'!$E$33</definedName>
    <definedName name="__APW_RESTORE_DATA199__" hidden="1">'[5]1'!$D$18,'[5]1'!$E$18,'[5]1'!$F$18,'[5]1'!$G$18,'[5]1'!$H$18</definedName>
    <definedName name="__APW_RESTORE_DATA200__" hidden="1">'[7]1'!$D$34,'[7]1'!$E$34</definedName>
    <definedName name="__APW_RESTORE_DATA202__" hidden="1">'[7]1'!$D$35,'[7]1'!$E$35</definedName>
    <definedName name="__APW_RESTORE_DATA204__" hidden="1">'[5]1'!$D$20,'[5]1'!$E$20,'[5]1'!$F$20,'[5]1'!$G$20,'[5]1'!$H$20</definedName>
    <definedName name="__APW_RESTORE_DATA206__" hidden="1">'[7]1'!$D$37,'[7]1'!$E$37</definedName>
    <definedName name="__APW_RESTORE_DATA207__" hidden="1">'[5]1'!$D$26,'[5]1'!$E$26,'[5]1'!$F$26,'[5]1'!$G$26,'[5]1'!$H$26</definedName>
    <definedName name="__APW_RESTORE_DATA208__" hidden="1">'[7]1'!$D$39,'[7]1'!$E$39</definedName>
    <definedName name="__APW_RESTORE_DATA210__" hidden="1">'[5]1'!$D$30,'[5]1'!$E$30,'[5]1'!$F$30,'[5]1'!$G$30,'[5]1'!$H$30</definedName>
    <definedName name="__APW_RESTORE_DATA212__" hidden="1">'[5]1'!$D$33,'[5]1'!$E$33</definedName>
    <definedName name="__APW_RESTORE_DATA214__" hidden="1">'[5]1'!$D$34,'[5]1'!$E$34</definedName>
    <definedName name="__APW_RESTORE_DATA216__" hidden="1">'[5]1'!$D$35,'[5]1'!$E$35</definedName>
    <definedName name="__APW_RESTORE_DATA218__" hidden="1">'[5]1'!$D$36,'[5]1'!$E$36</definedName>
    <definedName name="__APW_RESTORE_DATA220__" hidden="1">'[5]1'!$D$37,'[5]1'!$E$37</definedName>
    <definedName name="__APW_RESTORE_DATA222__" hidden="1">'[5]1'!$D$39,'[5]1'!$E$39</definedName>
    <definedName name="__APW_RESTORE_DATA224__" hidden="1">'[5]1'!$D$40,'[5]1'!$E$40</definedName>
    <definedName name="__APW_RESTORE_DATA226__" hidden="1">'[5]1'!$D$42,'[5]1'!$E$42</definedName>
    <definedName name="__APW_RESTORE_DATA228__" hidden="1">'[5]1'!$D$43,'[5]1'!$E$43</definedName>
    <definedName name="__APW_RESTORE_DATA230__" hidden="1">'[5]1'!$D$45,'[5]1'!$E$45</definedName>
    <definedName name="__APW_RESTORE_DATA232__" hidden="1">'[5]1'!$D$46,'[5]1'!$E$46</definedName>
    <definedName name="__APW_RESTORE_DATA233__" hidden="1">'[7]2'!$D$8,'[7]2'!$E$8,'[7]2'!$F$8,'[7]2'!$G$8,'[7]2'!$H$8</definedName>
    <definedName name="__APW_RESTORE_DATA234__" hidden="1">'[5]1'!$D$47,'[5]1'!$E$47</definedName>
    <definedName name="__APW_RESTORE_DATA235__" hidden="1">'[7]2'!$D$9,'[7]2'!$E$9,'[7]2'!$F$9,'[7]2'!$G$9,'[7]2'!$H$9</definedName>
    <definedName name="__APW_RESTORE_DATA236__" hidden="1">'[5]1'!$D$50,'[5]1'!$E$50</definedName>
    <definedName name="__APW_RESTORE_DATA237__" hidden="1">'[7]2'!$D$12,'[7]2'!$E$12,'[7]2'!$F$12,'[7]2'!$G$12,'[7]2'!$H$12</definedName>
    <definedName name="__APW_RESTORE_DATA238__" hidden="1">'[5]1'!$D$52,'[5]1'!$E$52</definedName>
    <definedName name="__APW_RESTORE_DATA239__" hidden="1">'[7]2'!$D$13,'[7]2'!$E$13,'[7]2'!$F$13,'[7]2'!$G$13,'[7]2'!$H$13</definedName>
    <definedName name="__APW_RESTORE_DATA24__" hidden="1">'[7]Stock Averages'!$A$8,'[7]Stock Averages'!$A$9,'[7]Stock Averages'!$A$10,'[7]Stock Averages'!$A$11,'[7]Stock Averages'!$A$12,'[7]Stock Averages'!$A$13,'[7]Stock Averages'!$A$14,'[7]Stock Averages'!$A$15,'[7]Stock Averages'!$A$16,'[7]Stock Averages'!$A$17,'[7]Stock Averages'!$A$18,'[7]Stock Averages'!$A$19,'[7]Stock Averages'!$A$20,'[7]Stock Averages'!$A$21,'[7]Stock Averages'!$A$22</definedName>
    <definedName name="__APW_RESTORE_DATA241__" hidden="1">'[7]2'!$D$18,'[7]2'!$E$18,'[7]2'!$F$18,'[7]2'!$G$18,'[7]2'!$H$18</definedName>
    <definedName name="__APW_RESTORE_DATA243__" hidden="1">'[7]2'!$D$20,'[7]2'!$E$20,'[7]2'!$F$20,'[7]2'!$G$20,'[7]2'!$H$20</definedName>
    <definedName name="__APW_RESTORE_DATA245__" hidden="1">'[7]2'!$D$26,'[7]2'!$E$26,'[7]2'!$F$26,'[7]2'!$G$26,'[7]2'!$H$26</definedName>
    <definedName name="__APW_RESTORE_DATA247__" hidden="1">'[7]2'!$D$30,'[7]2'!$E$30,'[7]2'!$F$30,'[7]2'!$G$30,'[7]2'!$H$30</definedName>
    <definedName name="__APW_RESTORE_DATA249__" hidden="1">'[7]2'!$D$33,'[7]2'!$E$33</definedName>
    <definedName name="__APW_RESTORE_DATA25__" hidden="1">'[5]Stock Averages'!$A$8,'[5]Stock Averages'!$A$9,'[5]Stock Averages'!$A$10,'[5]Stock Averages'!$A$11,'[5]Stock Averages'!$A$12,'[5]Stock Averages'!$A$13,'[5]Stock Averages'!$A$14,'[5]Stock Averages'!$A$15,'[5]Stock Averages'!$A$16,'[5]Stock Averages'!$A$17,'[5]Stock Averages'!$A$18,'[5]Stock Averages'!$A$19,'[5]Stock Averages'!$A$20,'[5]Stock Averages'!$A$21,'[5]Stock Averages'!$A$22</definedName>
    <definedName name="__APW_RESTORE_DATA250__" hidden="1">'[5]2'!$D$8,'[5]2'!$E$8,'[5]2'!$F$8,'[5]2'!$G$8,'[5]2'!$H$8</definedName>
    <definedName name="__APW_RESTORE_DATA251__" hidden="1">'[7]2'!$D$34,'[7]2'!$E$34</definedName>
    <definedName name="__APW_RESTORE_DATA252__" hidden="1">'[5]2'!$D$9,'[5]2'!$E$9,'[5]2'!$F$9,'[5]2'!$G$9,'[5]2'!$H$9</definedName>
    <definedName name="__APW_RESTORE_DATA253__" hidden="1">'[7]2'!$D$35,'[7]2'!$E$35</definedName>
    <definedName name="__APW_RESTORE_DATA254__" hidden="1">'[5]2'!$D$12,'[5]2'!$E$12,'[5]2'!$F$12,'[5]2'!$G$12,'[5]2'!$H$12</definedName>
    <definedName name="__APW_RESTORE_DATA255__" hidden="1">'[7]2'!$D$36,'[7]2'!$E$36</definedName>
    <definedName name="__APW_RESTORE_DATA256__" hidden="1">'[5]2'!$C$13,'[5]2'!$C$13</definedName>
    <definedName name="__APW_RESTORE_DATA257__" hidden="1">'[5]2'!$D$13,'[5]2'!$E$13,'[5]2'!$F$13,'[5]2'!$G$13,'[5]2'!$H$13</definedName>
    <definedName name="__APW_RESTORE_DATA259__" hidden="1">'[7]2'!$D$39,'[7]2'!$E$39</definedName>
    <definedName name="__APW_RESTORE_DATA26__" hidden="1">'[5]Stock Averages'!$A$23,'[5]Stock Averages'!$A$24,'[5]Stock Averages'!$A$25,'[5]Stock Averages'!$A$26,'[5]Stock Averages'!$A$27,'[5]Stock Averages'!$A$28,'[5]Stock Averages'!$A$29,'[5]Stock Averages'!$A$30,'[5]Stock Averages'!$A$31,'[5]Stock Averages'!$A$32,'[5]Stock Averages'!$A$33,'[5]Stock Averages'!$A$34,'[5]Stock Averages'!$A$35,'[5]Stock Averages'!$A$36,'[5]Stock Averages'!$A$37</definedName>
    <definedName name="__APW_RESTORE_DATA260__" hidden="1">'[5]2'!$D$18,'[5]2'!$E$18,'[5]2'!$F$18,'[5]2'!$G$18,'[5]2'!$H$18</definedName>
    <definedName name="__APW_RESTORE_DATA261__" hidden="1">'[7]2'!$D$40,'[7]2'!$E$40</definedName>
    <definedName name="__APW_RESTORE_DATA263__" hidden="1">'[7]2'!$D$42,'[7]2'!$E$42</definedName>
    <definedName name="__APW_RESTORE_DATA265__" hidden="1">'[5]2'!$D$20,'[5]2'!$E$20,'[5]2'!$F$20,'[5]2'!$G$20,'[5]2'!$H$20</definedName>
    <definedName name="__APW_RESTORE_DATA267__" hidden="1">'[7]2'!$D$45,'[7]2'!$E$45</definedName>
    <definedName name="__APW_RESTORE_DATA268__" hidden="1">'[5]2'!$D$26,'[5]2'!$E$26,'[5]2'!$F$26,'[5]2'!$G$26,'[5]2'!$H$26</definedName>
    <definedName name="__APW_RESTORE_DATA269__" hidden="1">'[7]2'!$D$46,'[7]2'!$E$46</definedName>
    <definedName name="__APW_RESTORE_DATA27__" hidden="1">'[5]Stock Averages'!$B$8,'[5]Stock Averages'!$B$9,'[5]Stock Averages'!$B$10,'[5]Stock Averages'!$B$11,'[5]Stock Averages'!$B$12,'[5]Stock Averages'!$B$13,'[5]Stock Averages'!$B$14,'[5]Stock Averages'!$B$15,'[5]Stock Averages'!$B$16,'[5]Stock Averages'!$B$17,'[5]Stock Averages'!$B$18,'[5]Stock Averages'!$B$19,'[5]Stock Averages'!$B$20,'[5]Stock Averages'!$B$21,'[5]Stock Averages'!$B$22</definedName>
    <definedName name="__APW_RESTORE_DATA271__" hidden="1">'[5]2'!$D$30,'[5]2'!$E$30,'[5]2'!$F$30,'[5]2'!$G$30,'[5]2'!$H$30</definedName>
    <definedName name="__APW_RESTORE_DATA273__" hidden="1">'[5]2'!$D$33,'[5]2'!$E$33</definedName>
    <definedName name="__APW_RESTORE_DATA275__" hidden="1">'[5]2'!$D$34,'[5]2'!$E$34</definedName>
    <definedName name="__APW_RESTORE_DATA277__" hidden="1">'[5]2'!$D$35,'[5]2'!$E$35</definedName>
    <definedName name="__APW_RESTORE_DATA279__" hidden="1">'[5]2'!$D$36,'[5]2'!$E$36</definedName>
    <definedName name="__APW_RESTORE_DATA28__" hidden="1">'[5]Stock Averages'!$B$23,'[5]Stock Averages'!$B$24,'[5]Stock Averages'!$B$25,'[5]Stock Averages'!$B$26,'[5]Stock Averages'!$B$27,'[5]Stock Averages'!$B$28,'[5]Stock Averages'!$B$29,'[5]Stock Averages'!$B$30,'[5]Stock Averages'!$B$31,'[5]Stock Averages'!$B$32,'[5]Stock Averages'!$B$33,'[5]Stock Averages'!$B$34,'[5]Stock Averages'!$B$35,'[5]Stock Averages'!$B$36,'[5]Stock Averages'!$B$37</definedName>
    <definedName name="__APW_RESTORE_DATA281__" hidden="1">'[5]2'!$D$37,'[5]2'!$E$37</definedName>
    <definedName name="__APW_RESTORE_DATA282__" hidden="1">'[7]2'!$A$110,'[7]2'!$A$111,'[7]2'!$A$112,'[7]2'!$A$113,'[7]2'!$A$114,'[7]2'!$A$115,'[7]2'!$A$116,'[7]2'!$A$117,'[7]2'!$A$118,'[7]2'!$A$119,'[7]2'!$A$120,'[7]2'!$A$121,'[7]2'!$A$122,'[7]2'!$A$123</definedName>
    <definedName name="__APW_RESTORE_DATA283__" hidden="1">'[5]2'!$D$39,'[5]2'!$E$39</definedName>
    <definedName name="__APW_RESTORE_DATA284__" hidden="1">'[7]2'!$A$138,'[7]2'!$A$139</definedName>
    <definedName name="__APW_RESTORE_DATA285__" hidden="1">'[5]2'!$D$40,'[5]2'!$E$40</definedName>
    <definedName name="__APW_RESTORE_DATA287__" hidden="1">'[5]2'!$D$42,'[5]2'!$E$42</definedName>
    <definedName name="__APW_RESTORE_DATA289__" hidden="1">'[5]2'!$D$43,'[5]2'!$E$43</definedName>
    <definedName name="__APW_RESTORE_DATA29__" hidden="1">'[5]Stock Averages'!$C$8,'[5]Stock Averages'!$C$9,'[5]Stock Averages'!$C$10,'[5]Stock Averages'!$C$11,'[5]Stock Averages'!$C$12,'[5]Stock Averages'!$C$13,'[5]Stock Averages'!$C$14,'[5]Stock Averages'!$C$15,'[5]Stock Averages'!$C$16,'[5]Stock Averages'!$C$17,'[5]Stock Averages'!$C$18,'[5]Stock Averages'!$C$19,'[5]Stock Averages'!$C$20,'[5]Stock Averages'!$C$21,'[5]Stock Averages'!$C$22</definedName>
    <definedName name="__APW_RESTORE_DATA291__" hidden="1">'[5]2'!$D$45,'[5]2'!$E$45</definedName>
    <definedName name="__APW_RESTORE_DATA293__" hidden="1">'[5]2'!$D$46,'[5]2'!$E$46</definedName>
    <definedName name="__APW_RESTORE_DATA295__" hidden="1">'[5]2'!$D$47,'[5]2'!$E$47</definedName>
    <definedName name="__APW_RESTORE_DATA297__" hidden="1">'[5]2'!$D$50,'[5]2'!$E$50</definedName>
    <definedName name="__APW_RESTORE_DATA299__" hidden="1">'[5]2'!$D$52,'[5]2'!$E$52</definedName>
    <definedName name="__APW_RESTORE_DATA3__" hidden="1">'[5]2'!$D$7,'[5]2'!$E$7,'[5]2'!$F$7,'[5]2'!$G$7,'[5]2'!$H$7</definedName>
    <definedName name="__APW_RESTORE_DATA30__" hidden="1">'[5]Stock Averages'!$C$23,'[5]Stock Averages'!$C$24,'[5]Stock Averages'!$C$25,'[5]Stock Averages'!$C$26,'[5]Stock Averages'!$C$27,'[5]Stock Averages'!$C$28,'[5]Stock Averages'!$C$29,'[5]Stock Averages'!$C$30,'[5]Stock Averages'!$C$31,'[5]Stock Averages'!$C$32,'[5]Stock Averages'!$C$33,'[5]Stock Averages'!$C$34,'[5]Stock Averages'!$C$35,'[5]Stock Averages'!$C$36,'[5]Stock Averages'!$C$37</definedName>
    <definedName name="__APW_RESTORE_DATA301__" hidden="1">'[7]3'!$D$30,'[7]3'!$E$30,'[7]3'!$F$30,'[7]3'!$G$30,'[7]3'!$H$30</definedName>
    <definedName name="__APW_RESTORE_DATA303__" hidden="1">'[7]3'!$D$33,'[7]3'!$E$33</definedName>
    <definedName name="__APW_RESTORE_DATA305__" hidden="1">'[7]3'!$D$34,'[7]3'!$E$34</definedName>
    <definedName name="__APW_RESTORE_DATA307__" hidden="1">'[7]3'!$D$35,'[7]3'!$E$35</definedName>
    <definedName name="__APW_RESTORE_DATA309__" hidden="1">'[7]3'!$D$36,'[7]3'!$E$36</definedName>
    <definedName name="__APW_RESTORE_DATA31__" hidden="1">'[5]Stock Averages'!$D$8,'[5]Stock Averages'!$D$9,'[5]Stock Averages'!$D$10,'[5]Stock Averages'!$D$11,'[5]Stock Averages'!$D$12,'[5]Stock Averages'!$D$13,'[5]Stock Averages'!$D$14,'[5]Stock Averages'!$D$15,'[5]Stock Averages'!$D$16,'[5]Stock Averages'!$D$17,'[5]Stock Averages'!$D$18,'[5]Stock Averages'!$D$19,'[5]Stock Averages'!$D$20,'[5]Stock Averages'!$D$21,'[5]Stock Averages'!$D$22</definedName>
    <definedName name="__APW_RESTORE_DATA311__" hidden="1">'[5]3'!$D$8,'[5]3'!$E$8,'[5]3'!$F$8,'[5]3'!$G$8,'[5]3'!$H$8</definedName>
    <definedName name="__APW_RESTORE_DATA313__" hidden="1">'[5]3'!$D$9,'[5]3'!$E$9,'[5]3'!$F$9,'[5]3'!$G$9,'[5]3'!$H$9</definedName>
    <definedName name="__APW_RESTORE_DATA315__" hidden="1">'[5]3'!$D$12,'[5]3'!$E$12,'[5]3'!$F$12,'[5]3'!$G$12,'[5]3'!$H$12</definedName>
    <definedName name="__APW_RESTORE_DATA317__" hidden="1">'[5]3'!$C$13,'[5]3'!$C$13</definedName>
    <definedName name="__APW_RESTORE_DATA318__" hidden="1">'[5]3'!$D$13,'[5]3'!$E$13,'[5]3'!$F$13,'[5]3'!$G$13,'[5]3'!$H$13</definedName>
    <definedName name="__APW_RESTORE_DATA319__" hidden="1">'[7]3'!$D$43,'[7]3'!$E$43</definedName>
    <definedName name="__APW_RESTORE_DATA32__" hidden="1">'[5]Stock Averages'!$D$23,'[5]Stock Averages'!$D$24,'[5]Stock Averages'!$D$25,'[5]Stock Averages'!$D$26,'[5]Stock Averages'!$D$27,'[5]Stock Averages'!$D$28,'[5]Stock Averages'!$D$29,'[5]Stock Averages'!$D$30,'[5]Stock Averages'!$D$31,'[5]Stock Averages'!$D$32,'[5]Stock Averages'!$D$33,'[5]Stock Averages'!$D$34,'[5]Stock Averages'!$D$35,'[5]Stock Averages'!$D$36,'[5]Stock Averages'!$D$37</definedName>
    <definedName name="__APW_RESTORE_DATA321__" hidden="1">'[5]3'!$D$18,'[5]3'!$E$18,'[5]3'!$F$18,'[5]3'!$G$18,'[5]3'!$H$18</definedName>
    <definedName name="__APW_RESTORE_DATA323__" hidden="1">'[7]3'!$D$46,'[7]3'!$E$46</definedName>
    <definedName name="__APW_RESTORE_DATA325__" hidden="1">'[7]3'!$D$47,'[7]3'!$E$47</definedName>
    <definedName name="__APW_RESTORE_DATA326__" hidden="1">'[5]3'!$D$20,'[5]3'!$E$20,'[5]3'!$F$20,'[5]3'!$G$20,'[5]3'!$H$20</definedName>
    <definedName name="__APW_RESTORE_DATA327__" hidden="1">'[7]3'!$D$50,'[7]3'!$E$50</definedName>
    <definedName name="__APW_RESTORE_DATA329__" hidden="1">'[5]3'!$D$26,'[5]3'!$E$26,'[5]3'!$F$26,'[5]3'!$G$26,'[5]3'!$H$26</definedName>
    <definedName name="__APW_RESTORE_DATA33__" hidden="1">'[5]Stock Averages'!$E$8,'[5]Stock Averages'!$E$9,'[5]Stock Averages'!$E$10,'[5]Stock Averages'!$E$11,'[5]Stock Averages'!$E$12,'[5]Stock Averages'!$E$13,'[5]Stock Averages'!$E$14,'[5]Stock Averages'!$E$15,'[5]Stock Averages'!$E$16,'[5]Stock Averages'!$E$17,'[5]Stock Averages'!$E$18,'[5]Stock Averages'!$E$19,'[5]Stock Averages'!$E$20,'[5]Stock Averages'!$E$21,'[5]Stock Averages'!$E$22</definedName>
    <definedName name="__APW_RESTORE_DATA332__" hidden="1">'[5]3'!$D$30,'[5]3'!$E$30,'[5]3'!$F$30,'[5]3'!$G$30,'[5]3'!$H$30</definedName>
    <definedName name="__APW_RESTORE_DATA334__" hidden="1">'[5]3'!$D$33,'[5]3'!$E$33</definedName>
    <definedName name="__APW_RESTORE_DATA336__" hidden="1">'[5]3'!$D$34,'[5]3'!$E$34</definedName>
    <definedName name="__APW_RESTORE_DATA337__" hidden="1">'[7]3'!$A$124,'[7]3'!$A$125,'[7]3'!$A$126,'[7]3'!$A$127,'[7]3'!$A$128,'[7]3'!$A$129,'[7]3'!$A$130,'[7]3'!$A$131,'[7]3'!$A$132,'[7]3'!$A$133,'[7]3'!$A$134,'[7]3'!$A$135,'[7]3'!$A$136,'[7]3'!$A$137</definedName>
    <definedName name="__APW_RESTORE_DATA338__" hidden="1">'[5]3'!$D$35,'[5]3'!$E$35</definedName>
    <definedName name="__APW_RESTORE_DATA34__" hidden="1">'[5]Stock Averages'!$E$23,'[5]Stock Averages'!$E$24,'[5]Stock Averages'!$E$25,'[5]Stock Averages'!$E$26,'[5]Stock Averages'!$E$27,'[5]Stock Averages'!$E$28,'[5]Stock Averages'!$E$29,'[5]Stock Averages'!$E$30,'[5]Stock Averages'!$E$31,'[5]Stock Averages'!$E$32,'[5]Stock Averages'!$E$33,'[5]Stock Averages'!$E$34,'[5]Stock Averages'!$E$35,'[5]Stock Averages'!$E$36,'[5]Stock Averages'!$E$37</definedName>
    <definedName name="__APW_RESTORE_DATA340__" hidden="1">'[5]3'!$D$36,'[5]3'!$E$36</definedName>
    <definedName name="__APW_RESTORE_DATA341__" hidden="1">'[7]4'!$D$8,'[7]4'!$E$8,'[7]4'!$F$8,'[7]4'!$G$8,'[7]4'!$H$8</definedName>
    <definedName name="__APW_RESTORE_DATA342__" hidden="1">'[5]3'!$D$37,'[5]3'!$E$37</definedName>
    <definedName name="__APW_RESTORE_DATA343__" hidden="1">'[7]4'!$D$9,'[7]4'!$E$9,'[7]4'!$F$9,'[7]4'!$G$9,'[7]4'!$H$9</definedName>
    <definedName name="__APW_RESTORE_DATA344__" hidden="1">'[5]3'!$D$39,'[5]3'!$E$39</definedName>
    <definedName name="__APW_RESTORE_DATA345__" hidden="1">'[7]4'!$D$12,'[7]4'!$E$12,'[7]4'!$F$12,'[7]4'!$G$12,'[7]4'!$H$12</definedName>
    <definedName name="__APW_RESTORE_DATA346__" hidden="1">'[5]3'!$D$40,'[5]3'!$E$40</definedName>
    <definedName name="__APW_RESTORE_DATA347__" hidden="1">'[7]4'!$D$13,'[7]4'!$E$13,'[7]4'!$F$13,'[7]4'!$G$13,'[7]4'!$H$13</definedName>
    <definedName name="__APW_RESTORE_DATA348__" hidden="1">'[5]3'!$D$42,'[5]3'!$E$42</definedName>
    <definedName name="__APW_RESTORE_DATA349__" hidden="1">'[7]4'!$D$18,'[7]4'!$E$18,'[7]4'!$F$18,'[7]4'!$G$18,'[7]4'!$H$18</definedName>
    <definedName name="__APW_RESTORE_DATA35__" hidden="1">'[5]Stock Averages'!$F$8,'[5]Stock Averages'!$F$9,'[5]Stock Averages'!$F$10,'[5]Stock Averages'!$F$11,'[5]Stock Averages'!$F$12,'[5]Stock Averages'!$F$13,'[5]Stock Averages'!$F$14,'[5]Stock Averages'!$F$15,'[5]Stock Averages'!$F$16,'[5]Stock Averages'!$F$17,'[5]Stock Averages'!$F$18,'[5]Stock Averages'!$F$19,'[5]Stock Averages'!$F$20,'[5]Stock Averages'!$F$21,'[5]Stock Averages'!$F$22</definedName>
    <definedName name="__APW_RESTORE_DATA350__" hidden="1">'[5]3'!$D$43,'[5]3'!$E$43</definedName>
    <definedName name="__APW_RESTORE_DATA351__" hidden="1">'[7]4'!$D$20,'[7]4'!$E$20,'[7]4'!$F$20,'[7]4'!$G$20,'[7]4'!$H$20</definedName>
    <definedName name="__APW_RESTORE_DATA352__" hidden="1">'[5]3'!$D$45,'[5]3'!$E$45</definedName>
    <definedName name="__APW_RESTORE_DATA353__" hidden="1">'[7]4'!$D$26,'[7]4'!$E$26,'[7]4'!$F$26,'[7]4'!$G$26,'[7]4'!$H$26</definedName>
    <definedName name="__APW_RESTORE_DATA354__" hidden="1">'[5]3'!$D$46,'[5]3'!$E$46</definedName>
    <definedName name="__APW_RESTORE_DATA355__" hidden="1">'[7]4'!$D$30,'[7]4'!$E$30,'[7]4'!$F$30,'[7]4'!$G$30,'[7]4'!$H$30</definedName>
    <definedName name="__APW_RESTORE_DATA356__" hidden="1">'[5]3'!$D$47,'[5]3'!$E$47</definedName>
    <definedName name="__APW_RESTORE_DATA357__" hidden="1">'[7]4'!$D$33,'[7]4'!$E$33</definedName>
    <definedName name="__APW_RESTORE_DATA358__" hidden="1">'[5]3'!$D$50,'[5]3'!$E$50</definedName>
    <definedName name="__APW_RESTORE_DATA359__" hidden="1">'[7]4'!$D$34,'[7]4'!$E$34</definedName>
    <definedName name="__APW_RESTORE_DATA36__" hidden="1">'[5]Stock Averages'!$F$23,'[5]Stock Averages'!$F$24,'[5]Stock Averages'!$F$25,'[5]Stock Averages'!$F$26,'[5]Stock Averages'!$F$27,'[5]Stock Averages'!$F$28,'[5]Stock Averages'!$F$29,'[5]Stock Averages'!$F$30,'[5]Stock Averages'!$F$31,'[5]Stock Averages'!$F$32,'[5]Stock Averages'!$F$33,'[5]Stock Averages'!$F$34,'[5]Stock Averages'!$F$35,'[5]Stock Averages'!$F$36,'[5]Stock Averages'!$F$37</definedName>
    <definedName name="__APW_RESTORE_DATA360__" hidden="1">'[5]3'!$D$52,'[5]3'!$E$52</definedName>
    <definedName name="__APW_RESTORE_DATA361__" hidden="1">'[7]4'!$D$35,'[7]4'!$E$35</definedName>
    <definedName name="__APW_RESTORE_DATA363__" hidden="1">'[7]4'!$D$36,'[7]4'!$E$36</definedName>
    <definedName name="__APW_RESTORE_DATA365__" hidden="1">'[7]4'!$D$37,'[7]4'!$E$37</definedName>
    <definedName name="__APW_RESTORE_DATA367__" hidden="1">'[7]4'!$D$39,'[7]4'!$E$39</definedName>
    <definedName name="__APW_RESTORE_DATA369__" hidden="1">'[7]4'!$D$40,'[7]4'!$E$40</definedName>
    <definedName name="__APW_RESTORE_DATA37__" hidden="1">'[5]Stock Averages'!$G$8,'[5]Stock Averages'!$G$9,'[5]Stock Averages'!$G$10,'[5]Stock Averages'!$G$11,'[5]Stock Averages'!$G$12,'[5]Stock Averages'!$G$13,'[5]Stock Averages'!$G$14,'[5]Stock Averages'!$G$15,'[5]Stock Averages'!$G$16,'[5]Stock Averages'!$G$17,'[5]Stock Averages'!$G$18,'[5]Stock Averages'!$G$19,'[5]Stock Averages'!$G$20,'[5]Stock Averages'!$G$21,'[5]Stock Averages'!$G$22</definedName>
    <definedName name="__APW_RESTORE_DATA371__" hidden="1">'[7]4'!$D$42,'[7]4'!$E$42</definedName>
    <definedName name="__APW_RESTORE_DATA372__" hidden="1">'[5]4'!$D$8,'[5]4'!$E$8,'[5]4'!$F$8,'[5]4'!$G$8,'[5]4'!$H$8</definedName>
    <definedName name="__APW_RESTORE_DATA373__" hidden="1">'[7]4'!$D$43,'[7]4'!$E$43</definedName>
    <definedName name="__APW_RESTORE_DATA374__" hidden="1">'[5]4'!$D$9,'[5]4'!$E$9,'[5]4'!$F$9,'[5]4'!$G$9,'[5]4'!$H$9</definedName>
    <definedName name="__APW_RESTORE_DATA375__" hidden="1">'[7]4'!$D$45,'[7]4'!$E$45</definedName>
    <definedName name="__APW_RESTORE_DATA376__" hidden="1">'[5]4'!$D$12,'[5]4'!$E$12,'[5]4'!$F$12,'[5]4'!$G$12,'[5]4'!$H$12</definedName>
    <definedName name="__APW_RESTORE_DATA377__" hidden="1">'[7]4'!$D$46,'[7]4'!$E$46</definedName>
    <definedName name="__APW_RESTORE_DATA379__" hidden="1">'[5]4'!$D$13,'[5]4'!$E$13,'[5]4'!$F$13,'[5]4'!$G$13,'[5]4'!$H$13</definedName>
    <definedName name="__APW_RESTORE_DATA38__" hidden="1">'[5]Stock Averages'!$G$23,'[5]Stock Averages'!$G$24,'[5]Stock Averages'!$G$25,'[5]Stock Averages'!$G$26,'[5]Stock Averages'!$G$27,'[5]Stock Averages'!$G$28,'[5]Stock Averages'!$G$29,'[5]Stock Averages'!$G$30,'[5]Stock Averages'!$G$31,'[5]Stock Averages'!$G$32,'[5]Stock Averages'!$G$33,'[5]Stock Averages'!$G$34,'[5]Stock Averages'!$G$35,'[5]Stock Averages'!$G$36,'[5]Stock Averages'!$G$37</definedName>
    <definedName name="__APW_RESTORE_DATA381__" hidden="1">'[7]4'!$D$50,'[7]4'!$E$50</definedName>
    <definedName name="__APW_RESTORE_DATA382__" hidden="1">'[5]4'!$D$18,'[5]4'!$E$18,'[5]4'!$F$18,'[5]4'!$G$18,'[5]4'!$H$18</definedName>
    <definedName name="__APW_RESTORE_DATA383__" hidden="1">'[7]4'!$D$52,'[7]4'!$E$52</definedName>
    <definedName name="__APW_RESTORE_DATA387__" hidden="1">'[5]4'!$D$20,'[5]4'!$E$20,'[5]4'!$F$20,'[5]4'!$G$20,'[5]4'!$H$20</definedName>
    <definedName name="__APW_RESTORE_DATA39__" hidden="1">'[5]Stock Averages'!$H$8,'[5]Stock Averages'!$H$9,'[5]Stock Averages'!$H$10,'[5]Stock Averages'!$H$11,'[5]Stock Averages'!$H$12,'[5]Stock Averages'!$H$13,'[5]Stock Averages'!$H$14,'[5]Stock Averages'!$H$15,'[5]Stock Averages'!$H$16,'[5]Stock Averages'!$H$17,'[5]Stock Averages'!$H$18,'[5]Stock Averages'!$H$19,'[5]Stock Averages'!$H$20,'[5]Stock Averages'!$H$21,'[5]Stock Averages'!$H$22</definedName>
    <definedName name="__APW_RESTORE_DATA390__" hidden="1">'[5]4'!$D$26,'[5]4'!$E$26,'[5]4'!$F$26,'[5]4'!$G$26,'[5]4'!$H$26</definedName>
    <definedName name="__APW_RESTORE_DATA391__" hidden="1">'[7]4'!$A$124,'[7]4'!$A$125,'[7]4'!$A$126,'[7]4'!$A$127,'[7]4'!$A$128,'[7]4'!$A$129,'[7]4'!$A$130,'[7]4'!$A$131,'[7]4'!$A$132,'[7]4'!$A$133,'[7]4'!$A$134,'[7]4'!$A$135,'[7]4'!$A$136,'[7]4'!$A$137</definedName>
    <definedName name="__APW_RESTORE_DATA392__" hidden="1">'[7]4'!$A$138,'[7]4'!$A$139</definedName>
    <definedName name="__APW_RESTORE_DATA393__" hidden="1">'[5]4'!$D$30,'[5]4'!$E$30,'[5]4'!$F$30,'[5]4'!$G$30,'[5]4'!$H$30</definedName>
    <definedName name="__APW_RESTORE_DATA395__" hidden="1">'[5]4'!$D$33,'[5]4'!$E$33</definedName>
    <definedName name="__APW_RESTORE_DATA397__" hidden="1">'[5]4'!$D$34,'[5]4'!$E$34</definedName>
    <definedName name="__APW_RESTORE_DATA399__" hidden="1">'[5]4'!$D$35,'[5]4'!$E$35</definedName>
    <definedName name="__APW_RESTORE_DATA40__" hidden="1">'[5]Stock Averages'!$H$23,'[5]Stock Averages'!$H$24,'[5]Stock Averages'!$H$25,'[5]Stock Averages'!$H$26,'[5]Stock Averages'!$H$27,'[5]Stock Averages'!$H$28,'[5]Stock Averages'!$H$29,'[5]Stock Averages'!$H$30,'[5]Stock Averages'!$H$31,'[5]Stock Averages'!$H$32,'[5]Stock Averages'!$H$33,'[5]Stock Averages'!$H$34,'[5]Stock Averages'!$H$35,'[5]Stock Averages'!$H$36,'[5]Stock Averages'!$H$37</definedName>
    <definedName name="__APW_RESTORE_DATA401__" hidden="1">'[5]4'!$D$36,'[5]4'!$E$36</definedName>
    <definedName name="__APW_RESTORE_DATA403__" hidden="1">'[5]4'!$D$37,'[5]4'!$E$37</definedName>
    <definedName name="__APW_RESTORE_DATA405__" hidden="1">'[5]4'!$D$39,'[5]4'!$E$39</definedName>
    <definedName name="__APW_RESTORE_DATA407__" hidden="1">'[5]4'!$D$40,'[5]4'!$E$40</definedName>
    <definedName name="__APW_RESTORE_DATA409__" hidden="1">'[5]4'!$D$42,'[5]4'!$E$42</definedName>
    <definedName name="__APW_RESTORE_DATA41__" hidden="1">'[5]Stock Averages'!$I$8,'[5]Stock Averages'!$I$9,'[5]Stock Averages'!$I$10,'[5]Stock Averages'!$I$11,'[5]Stock Averages'!$I$12,'[5]Stock Averages'!$I$13,'[5]Stock Averages'!$I$14,'[5]Stock Averages'!$I$15,'[5]Stock Averages'!$I$16,'[5]Stock Averages'!$I$17,'[5]Stock Averages'!$I$18,'[5]Stock Averages'!$I$19,'[5]Stock Averages'!$I$20,'[5]Stock Averages'!$I$21,'[5]Stock Averages'!$I$22</definedName>
    <definedName name="__APW_RESTORE_DATA411__" hidden="1">'[5]4'!$D$43,'[5]4'!$E$43</definedName>
    <definedName name="__APW_RESTORE_DATA413__" hidden="1">'[5]4'!$D$45,'[5]4'!$E$45</definedName>
    <definedName name="__APW_RESTORE_DATA415__" hidden="1">'[5]4'!$D$46,'[5]4'!$E$46</definedName>
    <definedName name="__APW_RESTORE_DATA417__" hidden="1">'[5]4'!$D$47,'[5]4'!$E$47</definedName>
    <definedName name="__APW_RESTORE_DATA419__" hidden="1">'[5]4'!$D$50,'[5]4'!$E$50</definedName>
    <definedName name="__APW_RESTORE_DATA42__" hidden="1">'[5]Stock Averages'!$I$23,'[5]Stock Averages'!$I$24,'[5]Stock Averages'!$I$25,'[5]Stock Averages'!$I$26,'[5]Stock Averages'!$I$27,'[5]Stock Averages'!$I$28,'[5]Stock Averages'!$I$29,'[5]Stock Averages'!$I$30,'[5]Stock Averages'!$I$31,'[5]Stock Averages'!$I$32,'[5]Stock Averages'!$I$33,'[5]Stock Averages'!$I$34,'[5]Stock Averages'!$I$35,'[5]Stock Averages'!$I$36,'[5]Stock Averages'!$I$37</definedName>
    <definedName name="__APW_RESTORE_DATA421__" hidden="1">'[5]4'!$D$52,'[5]4'!$E$52</definedName>
    <definedName name="__APW_RESTORE_DATA423__" hidden="1">'[7]5'!$D$40,'[7]5'!$E$40</definedName>
    <definedName name="__APW_RESTORE_DATA425__" hidden="1">'[7]5'!$D$42,'[7]5'!$E$42</definedName>
    <definedName name="__APW_RESTORE_DATA427__" hidden="1">'[7]5'!$D$43,'[7]5'!$E$43</definedName>
    <definedName name="__APW_RESTORE_DATA429__" hidden="1">'[7]5'!$D$45,'[7]5'!$E$45</definedName>
    <definedName name="__APW_RESTORE_DATA431__" hidden="1">'[7]5'!$D$46,'[7]5'!$E$46</definedName>
    <definedName name="__APW_RESTORE_DATA433__" hidden="1">'[5]5'!$D$8,'[5]5'!$E$8,'[5]5'!$F$8,'[5]5'!$G$8,'[5]5'!$H$8</definedName>
    <definedName name="__APW_RESTORE_DATA435__" hidden="1">'[5]5'!$D$9,'[5]5'!$E$9,'[5]5'!$F$9,'[5]5'!$G$9,'[5]5'!$H$9</definedName>
    <definedName name="__APW_RESTORE_DATA437__" hidden="1">'[5]5'!$D$12,'[5]5'!$E$12,'[5]5'!$F$12,'[5]5'!$G$12,'[5]5'!$H$12</definedName>
    <definedName name="__APW_RESTORE_DATA439__" hidden="1">'[5]5'!$C$13,'[5]5'!$C$13</definedName>
    <definedName name="__APW_RESTORE_DATA440__" hidden="1">'[5]5'!$D$13,'[5]5'!$E$13,'[5]5'!$F$13,'[5]5'!$G$13,'[5]5'!$H$13</definedName>
    <definedName name="__APW_RESTORE_DATA443__" hidden="1">'[5]5'!$D$18,'[5]5'!$E$18,'[5]5'!$F$18,'[5]5'!$G$18,'[5]5'!$H$18</definedName>
    <definedName name="__APW_RESTORE_DATA444__" hidden="1">'[7]5'!$A$110,'[7]5'!$A$111,'[7]5'!$A$112,'[7]5'!$A$113,'[7]5'!$A$114,'[7]5'!$A$115,'[7]5'!$A$116,'[7]5'!$A$117,'[7]5'!$A$118,'[7]5'!$A$119,'[7]5'!$A$120,'[7]5'!$A$121,'[7]5'!$A$122,'[7]5'!$A$123</definedName>
    <definedName name="__APW_RESTORE_DATA445__" hidden="1">'[7]5'!$A$124,'[7]5'!$A$125,'[7]5'!$A$126,'[7]5'!$A$127,'[7]5'!$A$128,'[7]5'!$A$129,'[7]5'!$A$130,'[7]5'!$A$131,'[7]5'!$A$132,'[7]5'!$A$133,'[7]5'!$A$134,'[7]5'!$A$135,'[7]5'!$A$136,'[7]5'!$A$137</definedName>
    <definedName name="__APW_RESTORE_DATA446__" hidden="1">'[7]5'!$A$138,'[7]5'!$A$139</definedName>
    <definedName name="__APW_RESTORE_DATA448__" hidden="1">'[5]5'!$D$20,'[5]5'!$E$20,'[5]5'!$F$20,'[5]5'!$G$20,'[5]5'!$H$20</definedName>
    <definedName name="__APW_RESTORE_DATA449__" hidden="1">'[7]6'!$D$8,'[7]6'!$E$8,'[7]6'!$F$8,'[7]6'!$G$8,'[7]6'!$H$8</definedName>
    <definedName name="__APW_RESTORE_DATA451__" hidden="1">'[5]5'!$D$26,'[5]5'!$E$26,'[5]5'!$F$26,'[5]5'!$G$26,'[5]5'!$H$26</definedName>
    <definedName name="__APW_RESTORE_DATA453__" hidden="1">'[7]6'!$D$12,'[7]6'!$E$12,'[7]6'!$F$12,'[7]6'!$G$12,'[7]6'!$H$12</definedName>
    <definedName name="__APW_RESTORE_DATA454__" hidden="1">'[5]5'!$D$30,'[5]5'!$E$30,'[5]5'!$F$30,'[5]5'!$G$30,'[5]5'!$H$30</definedName>
    <definedName name="__APW_RESTORE_DATA455__" hidden="1">'[7]6'!$D$13,'[7]6'!$E$13,'[7]6'!$F$13,'[7]6'!$G$13,'[7]6'!$H$13</definedName>
    <definedName name="__APW_RESTORE_DATA456__" hidden="1">'[5]5'!$D$33,'[5]5'!$E$33</definedName>
    <definedName name="__APW_RESTORE_DATA457__" hidden="1">'[7]6'!$D$18,'[7]6'!$E$18,'[7]6'!$F$18,'[7]6'!$G$18,'[7]6'!$H$18</definedName>
    <definedName name="__APW_RESTORE_DATA458__" hidden="1">'[5]5'!$D$34,'[5]5'!$E$34</definedName>
    <definedName name="__APW_RESTORE_DATA459__" hidden="1">'[7]6'!$D$20,'[7]6'!$E$20,'[7]6'!$F$20,'[7]6'!$G$20,'[7]6'!$H$20</definedName>
    <definedName name="__APW_RESTORE_DATA460__" hidden="1">'[5]5'!$D$35,'[5]5'!$E$35</definedName>
    <definedName name="__APW_RESTORE_DATA461__" hidden="1">'[7]6'!$D$26,'[7]6'!$E$26,'[7]6'!$F$26,'[7]6'!$G$26,'[7]6'!$H$26</definedName>
    <definedName name="__APW_RESTORE_DATA462__" hidden="1">'[5]5'!$D$36,'[5]5'!$E$36</definedName>
    <definedName name="__APW_RESTORE_DATA463__" hidden="1">'[7]6'!$D$30,'[7]6'!$E$30,'[7]6'!$F$30,'[7]6'!$G$30,'[7]6'!$H$30</definedName>
    <definedName name="__APW_RESTORE_DATA464__" hidden="1">'[5]5'!$D$37,'[5]5'!$E$37</definedName>
    <definedName name="__APW_RESTORE_DATA465__" hidden="1">'[7]6'!$D$33,'[7]6'!$E$33</definedName>
    <definedName name="__APW_RESTORE_DATA466__" hidden="1">'[5]5'!$D$39,'[5]5'!$E$39</definedName>
    <definedName name="__APW_RESTORE_DATA467__" hidden="1">'[7]6'!$D$34,'[7]6'!$E$34</definedName>
    <definedName name="__APW_RESTORE_DATA468__" hidden="1">'[5]5'!$D$40,'[5]5'!$E$40</definedName>
    <definedName name="__APW_RESTORE_DATA469__" hidden="1">'[7]6'!$D$35,'[7]6'!$E$35</definedName>
    <definedName name="__APW_RESTORE_DATA470__" hidden="1">'[5]5'!$D$42,'[5]5'!$E$42</definedName>
    <definedName name="__APW_RESTORE_DATA471__" hidden="1">'[7]6'!$D$36,'[7]6'!$E$36</definedName>
    <definedName name="__APW_RESTORE_DATA472__" hidden="1">'[5]5'!$D$43,'[5]5'!$E$43</definedName>
    <definedName name="__APW_RESTORE_DATA473__" hidden="1">'[7]6'!$D$37,'[7]6'!$E$37</definedName>
    <definedName name="__APW_RESTORE_DATA474__" hidden="1">'[5]5'!$D$45,'[5]5'!$E$45</definedName>
    <definedName name="__APW_RESTORE_DATA475__" hidden="1">'[7]6'!$D$39,'[7]6'!$E$39</definedName>
    <definedName name="__APW_RESTORE_DATA476__" hidden="1">'[5]5'!$D$46,'[5]5'!$E$46</definedName>
    <definedName name="__APW_RESTORE_DATA477__" hidden="1">'[7]6'!$D$40,'[7]6'!$E$40</definedName>
    <definedName name="__APW_RESTORE_DATA478__" hidden="1">'[5]5'!$D$47,'[5]5'!$E$47</definedName>
    <definedName name="__APW_RESTORE_DATA479__" hidden="1">'[7]6'!$D$42,'[7]6'!$E$42</definedName>
    <definedName name="__APW_RESTORE_DATA480__" hidden="1">'[5]5'!$D$50,'[5]5'!$E$50</definedName>
    <definedName name="__APW_RESTORE_DATA481__" hidden="1">'[7]6'!$D$43,'[7]6'!$E$43</definedName>
    <definedName name="__APW_RESTORE_DATA482__" hidden="1">'[5]5'!$D$52,'[5]5'!$E$52</definedName>
    <definedName name="__APW_RESTORE_DATA483__" hidden="1">'[7]6'!$D$45,'[7]6'!$E$45</definedName>
    <definedName name="__APW_RESTORE_DATA485__" hidden="1">'[7]6'!$D$46,'[7]6'!$E$46</definedName>
    <definedName name="__APW_RESTORE_DATA487__" hidden="1">'[7]6'!$D$47,'[7]6'!$E$47</definedName>
    <definedName name="__APW_RESTORE_DATA489__" hidden="1">'[7]6'!$D$50,'[7]6'!$E$50</definedName>
    <definedName name="__APW_RESTORE_DATA491__" hidden="1">'[7]6'!$D$52,'[7]6'!$E$52</definedName>
    <definedName name="__APW_RESTORE_DATA494__" hidden="1">'[5]6'!$D$8,'[5]6'!$E$8,'[5]6'!$F$8,'[5]6'!$G$8,'[5]6'!$H$8</definedName>
    <definedName name="__APW_RESTORE_DATA496__" hidden="1">'[5]6'!$D$9,'[5]6'!$E$9,'[5]6'!$F$9,'[5]6'!$G$9,'[5]6'!$H$9</definedName>
    <definedName name="__APW_RESTORE_DATA498__" hidden="1">'[5]6'!$D$12,'[5]6'!$E$12,'[5]6'!$F$12,'[5]6'!$G$12,'[5]6'!$H$12</definedName>
    <definedName name="__APW_RESTORE_DATA499__" hidden="1">'[7]6'!$A$124,'[7]6'!$A$125,'[7]6'!$A$126,'[7]6'!$A$127,'[7]6'!$A$128,'[7]6'!$A$129,'[7]6'!$A$130,'[7]6'!$A$131,'[7]6'!$A$132,'[7]6'!$A$133,'[7]6'!$A$134,'[7]6'!$A$135,'[7]6'!$A$136,'[7]6'!$A$137</definedName>
    <definedName name="__APW_RESTORE_DATA5__" hidden="1">'[5]3'!$D$7,'[5]3'!$E$7,'[5]3'!$F$7,'[5]3'!$G$7,'[5]3'!$H$7</definedName>
    <definedName name="__APW_RESTORE_DATA500__" hidden="1">'[7]6'!$A$138,'[7]6'!$A$139</definedName>
    <definedName name="__APW_RESTORE_DATA501__" hidden="1">'[5]6'!$D$13,'[5]6'!$E$13,'[5]6'!$F$13,'[5]6'!$G$13,'[5]6'!$H$13</definedName>
    <definedName name="__APW_RESTORE_DATA503__" hidden="1">'[7]7'!$D$8,'[7]7'!$E$8,'[7]7'!$F$8,'[7]7'!$G$8,'[7]7'!$H$8,'[7]7'!$I$8</definedName>
    <definedName name="__APW_RESTORE_DATA504__" hidden="1">'[5]6'!$D$18,'[5]6'!$E$18,'[5]6'!$F$18,'[5]6'!$G$18,'[5]6'!$H$18</definedName>
    <definedName name="__APW_RESTORE_DATA505__" hidden="1">'[7]7'!$D$9,'[7]7'!$E$9,'[7]7'!$F$9,'[7]7'!$G$9,'[7]7'!$H$9,'[7]7'!$I$9</definedName>
    <definedName name="__APW_RESTORE_DATA507__" hidden="1">'[7]7'!$D$12,'[7]7'!$E$12,'[7]7'!$F$12,'[7]7'!$G$12,'[7]7'!$H$12,'[7]7'!$I$12</definedName>
    <definedName name="__APW_RESTORE_DATA509__" hidden="1">'[5]6'!$D$20,'[5]6'!$E$20,'[5]6'!$F$20,'[5]6'!$G$20,'[5]6'!$H$20</definedName>
    <definedName name="__APW_RESTORE_DATA511__" hidden="1">'[7]7'!$D$18,'[7]7'!$E$18,'[7]7'!$F$18,'[7]7'!$G$18,'[7]7'!$H$18</definedName>
    <definedName name="__APW_RESTORE_DATA512__" hidden="1">'[5]6'!$D$26,'[5]6'!$E$26,'[5]6'!$F$26,'[5]6'!$G$26,'[5]6'!$H$26</definedName>
    <definedName name="__APW_RESTORE_DATA513__" hidden="1">'[7]7'!$D$20,'[7]7'!$E$20,'[7]7'!$F$20,'[7]7'!$G$20,'[7]7'!$H$20</definedName>
    <definedName name="__APW_RESTORE_DATA515__" hidden="1">'[5]6'!$D$30,'[5]6'!$E$30,'[5]6'!$F$30,'[5]6'!$G$30,'[5]6'!$H$30</definedName>
    <definedName name="__APW_RESTORE_DATA517__" hidden="1">'[5]6'!$D$33,'[5]6'!$E$33</definedName>
    <definedName name="__APW_RESTORE_DATA519__" hidden="1">'[5]6'!$D$34,'[5]6'!$E$34</definedName>
    <definedName name="__APW_RESTORE_DATA521__" hidden="1">'[5]6'!$D$35,'[5]6'!$E$35</definedName>
    <definedName name="__APW_RESTORE_DATA523__" hidden="1">'[5]6'!$D$36,'[5]6'!$E$36</definedName>
    <definedName name="__APW_RESTORE_DATA525__" hidden="1">'[5]6'!$D$37,'[5]6'!$E$37</definedName>
    <definedName name="__APW_RESTORE_DATA527__" hidden="1">'[5]6'!$D$39,'[5]6'!$E$39</definedName>
    <definedName name="__APW_RESTORE_DATA529__" hidden="1">'[5]6'!$D$40,'[5]6'!$E$40</definedName>
    <definedName name="__APW_RESTORE_DATA531__" hidden="1">'[5]6'!$D$42,'[5]6'!$E$42</definedName>
    <definedName name="__APW_RESTORE_DATA533__" hidden="1">'[5]6'!$D$43,'[5]6'!$E$43</definedName>
    <definedName name="__APW_RESTORE_DATA535__" hidden="1">'[5]6'!$D$45,'[5]6'!$E$45</definedName>
    <definedName name="__APW_RESTORE_DATA537__" hidden="1">'[5]6'!$D$46,'[5]6'!$E$46</definedName>
    <definedName name="__APW_RESTORE_DATA539__" hidden="1">'[5]6'!$D$47,'[5]6'!$E$47</definedName>
    <definedName name="__APW_RESTORE_DATA541__" hidden="1">'[5]6'!$D$50,'[5]6'!$E$50</definedName>
    <definedName name="__APW_RESTORE_DATA543__" hidden="1">'[5]6'!$D$52,'[5]6'!$E$52</definedName>
    <definedName name="__APW_RESTORE_DATA545__" hidden="1">'[7]7'!$D$52,'[7]7'!$E$52</definedName>
    <definedName name="__APW_RESTORE_DATA552__" hidden="1">'[7]7'!$A$110,'[7]7'!$A$111,'[7]7'!$A$112,'[7]7'!$A$113,'[7]7'!$A$114,'[7]7'!$A$115,'[7]7'!$A$116,'[7]7'!$A$117,'[7]7'!$A$118,'[7]7'!$A$119,'[7]7'!$A$120,'[7]7'!$A$121,'[7]7'!$A$122,'[7]7'!$A$123</definedName>
    <definedName name="__APW_RESTORE_DATA553__" hidden="1">'[7]7'!$A$124,'[7]7'!$A$125,'[7]7'!$A$126,'[7]7'!$A$127,'[7]7'!$A$128,'[7]7'!$A$129,'[7]7'!$A$130,'[7]7'!$A$131,'[7]7'!$A$132,'[7]7'!$A$133,'[7]7'!$A$134,'[7]7'!$A$135,'[7]7'!$A$136,'[7]7'!$A$137</definedName>
    <definedName name="__APW_RESTORE_DATA554__" hidden="1">'[7]7'!$A$138,'[7]7'!$A$139</definedName>
    <definedName name="__APW_RESTORE_DATA555__" hidden="1">'[5]7'!$D$8,'[5]7'!$E$8,'[5]7'!$F$8,'[5]7'!$G$8,'[5]7'!$H$8</definedName>
    <definedName name="__APW_RESTORE_DATA557__" hidden="1">'[5]7'!$D$9,'[5]7'!$E$9,'[5]7'!$F$9,'[5]7'!$G$9,'[5]7'!$H$9</definedName>
    <definedName name="__APW_RESTORE_DATA559__" hidden="1">'[5]7'!$D$12,'[5]7'!$E$12,'[5]7'!$F$12,'[5]7'!$G$12,'[5]7'!$H$12</definedName>
    <definedName name="__APW_RESTORE_DATA561__" hidden="1">'[5]7'!$C$13,'[5]7'!$C$13</definedName>
    <definedName name="__APW_RESTORE_DATA562__" hidden="1">'[5]7'!$D$13,'[5]7'!$E$13,'[5]7'!$F$13,'[5]7'!$G$13,'[5]7'!$H$13</definedName>
    <definedName name="__APW_RESTORE_DATA565__" hidden="1">'[5]7'!$D$18,'[5]7'!$E$18,'[5]7'!$F$18,'[5]7'!$G$18,'[5]7'!$H$18</definedName>
    <definedName name="__APW_RESTORE_DATA570__" hidden="1">'[5]7'!$D$20,'[5]7'!$E$20,'[5]7'!$F$20,'[5]7'!$G$20,'[5]7'!$H$20</definedName>
    <definedName name="__APW_RESTORE_DATA573__" hidden="1">'[5]7'!$D$26,'[5]7'!$E$26,'[5]7'!$F$26,'[5]7'!$G$26,'[5]7'!$H$26</definedName>
    <definedName name="__APW_RESTORE_DATA576__" hidden="1">'[5]7'!$D$30,'[5]7'!$E$30,'[5]7'!$F$30,'[5]7'!$G$30,'[5]7'!$H$30</definedName>
    <definedName name="__APW_RESTORE_DATA578__" hidden="1">'[5]7'!$D$33,'[5]7'!$E$33</definedName>
    <definedName name="__APW_RESTORE_DATA580__" hidden="1">'[5]7'!$D$34,'[5]7'!$E$34</definedName>
    <definedName name="__APW_RESTORE_DATA582__" hidden="1">'[5]7'!$D$35,'[5]7'!$E$35</definedName>
    <definedName name="__APW_RESTORE_DATA584__" hidden="1">'[5]7'!$D$36,'[5]7'!$E$36</definedName>
    <definedName name="__APW_RESTORE_DATA586__" hidden="1">'[5]7'!$D$37,'[5]7'!$E$37</definedName>
    <definedName name="__APW_RESTORE_DATA588__" hidden="1">'[5]7'!$D$39,'[5]7'!$E$39</definedName>
    <definedName name="__APW_RESTORE_DATA590__" hidden="1">'[5]7'!$D$40,'[5]7'!$E$40</definedName>
    <definedName name="__APW_RESTORE_DATA592__" hidden="1">'[5]7'!$D$42,'[5]7'!$E$42</definedName>
    <definedName name="__APW_RESTORE_DATA594__" hidden="1">'[5]7'!$D$43,'[5]7'!$E$43</definedName>
    <definedName name="__APW_RESTORE_DATA596__" hidden="1">'[5]7'!$D$45,'[5]7'!$E$45</definedName>
    <definedName name="__APW_RESTORE_DATA598__" hidden="1">'[5]7'!$D$46,'[5]7'!$E$46</definedName>
    <definedName name="__APW_RESTORE_DATA600__" hidden="1">'[5]7'!$D$47,'[5]7'!$E$47</definedName>
    <definedName name="__APW_RESTORE_DATA602__" hidden="1">'[5]7'!$D$50,'[5]7'!$E$50</definedName>
    <definedName name="__APW_RESTORE_DATA604__" hidden="1">'[5]7'!$D$52,'[5]7'!$E$52</definedName>
    <definedName name="__APW_RESTORE_DATA606__" hidden="1">'[7]8'!$A$110,'[7]8'!$A$111,'[7]8'!$A$112,'[7]8'!$A$113,'[7]8'!$A$114,'[7]8'!$A$115,'[7]8'!$A$116,'[7]8'!$A$117,'[7]8'!$A$118,'[7]8'!$A$119,'[7]8'!$A$120,'[7]8'!$A$121,'[7]8'!$A$122,'[7]8'!$A$123</definedName>
    <definedName name="__APW_RESTORE_DATA607__" hidden="1">'[7]8'!$A$124,'[7]8'!$A$125,'[7]8'!$A$126,'[7]8'!$A$127,'[7]8'!$A$128,'[7]8'!$A$129,'[7]8'!$A$130,'[7]8'!$A$131,'[7]8'!$A$132,'[7]8'!$A$133,'[7]8'!$A$134,'[7]8'!$A$135,'[7]8'!$A$136,'[7]8'!$A$137</definedName>
    <definedName name="__APW_RESTORE_DATA608__" hidden="1">'[7]8'!$A$138,'[7]8'!$A$139</definedName>
    <definedName name="__APW_RESTORE_DATA616__" hidden="1">'[5]8'!$D$8,'[5]8'!$E$8,'[5]8'!$F$8,'[5]8'!$G$8,'[5]8'!$H$8</definedName>
    <definedName name="__APW_RESTORE_DATA618__" hidden="1">'[5]8'!$D$9,'[5]8'!$E$9,'[5]8'!$F$9,'[5]8'!$G$9,'[5]8'!$H$9</definedName>
    <definedName name="__APW_RESTORE_DATA620__" hidden="1">'[5]8'!$D$12,'[5]8'!$E$12,'[5]8'!$F$12,'[5]8'!$G$12,'[5]8'!$H$12</definedName>
    <definedName name="__APW_RESTORE_DATA623__" hidden="1">'[5]8'!$D$13,'[5]8'!$E$13,'[5]8'!$F$13,'[5]8'!$G$13,'[5]8'!$H$13</definedName>
    <definedName name="__APW_RESTORE_DATA626__" hidden="1">'[5]8'!$D$18,'[5]8'!$E$18,'[5]8'!$F$18,'[5]8'!$G$18,'[5]8'!$H$18</definedName>
    <definedName name="__APW_RESTORE_DATA631__" hidden="1">'[5]8'!$D$20,'[5]8'!$E$20,'[5]8'!$F$20,'[5]8'!$G$20,'[5]8'!$H$20</definedName>
    <definedName name="__APW_RESTORE_DATA634__" hidden="1">'[5]8'!$D$26,'[5]8'!$E$26,'[5]8'!$F$26,'[5]8'!$G$26,'[5]8'!$H$26</definedName>
    <definedName name="__APW_RESTORE_DATA637__" hidden="1">'[5]8'!$D$30,'[5]8'!$E$30,'[5]8'!$F$30,'[5]8'!$G$30,'[5]8'!$H$30</definedName>
    <definedName name="__APW_RESTORE_DATA639__" hidden="1">'[5]8'!$D$33,'[5]8'!$E$33</definedName>
    <definedName name="__APW_RESTORE_DATA641__" hidden="1">'[5]8'!$D$34,'[5]8'!$E$34</definedName>
    <definedName name="__APW_RESTORE_DATA642__" hidden="1">'[8]Company Descriptions'!$A$10,'[8]Company Descriptions'!$A$11,'[8]Company Descriptions'!$A$12,'[8]Company Descriptions'!$A$13,'[8]Company Descriptions'!$A$14,'[8]Company Descriptions'!$A$15,'[8]Company Descriptions'!$A$16,'[8]Company Descriptions'!$A$17,'[8]Company Descriptions'!$A$18,'[8]Company Descriptions'!$A$19,'[8]Company Descriptions'!$A$20,'[8]Company Descriptions'!$A$21,'[8]Company Descriptions'!$A$22,'[8]Company Descriptions'!$A$23,'[8]Company Descriptions'!$A$24</definedName>
    <definedName name="__APW_RESTORE_DATA643__" hidden="1">'[5]8'!$D$35,'[5]8'!$E$35</definedName>
    <definedName name="__APW_RESTORE_DATA644__" hidden="1">'[8]Company Descriptions'!$A$40,'[8]Company Descriptions'!$A$41,'[8]Company Descriptions'!$A$42,'[8]Company Descriptions'!$A$43,'[8]Company Descriptions'!$A$44,'[8]Company Descriptions'!$A$45,'[8]Company Descriptions'!$A$46,'[8]Company Descriptions'!$A$47,'[8]Company Descriptions'!$A$48,'[8]Company Descriptions'!$A$49</definedName>
    <definedName name="__APW_RESTORE_DATA645__" hidden="1">'[5]8'!$D$36,'[5]8'!$E$36</definedName>
    <definedName name="__APW_RESTORE_DATA646__" hidden="1">'[8]Company Descriptions'!$C$25,'[8]Company Descriptions'!$C$26,'[8]Company Descriptions'!$C$27,'[8]Company Descriptions'!$C$28,'[8]Company Descriptions'!$C$29,'[8]Company Descriptions'!$C$30,'[8]Company Descriptions'!$C$31,'[8]Company Descriptions'!$C$32,'[8]Company Descriptions'!$C$33,'[8]Company Descriptions'!$C$34,'[8]Company Descriptions'!$C$35,'[8]Company Descriptions'!$C$36,'[8]Company Descriptions'!$C$37,'[8]Company Descriptions'!$C$38,'[8]Company Descriptions'!$C$39</definedName>
    <definedName name="__APW_RESTORE_DATA647__" hidden="1">'[5]8'!$D$37,'[5]8'!$E$37</definedName>
    <definedName name="__APW_RESTORE_DATA649__" hidden="1">'[5]8'!$D$39,'[5]8'!$E$39</definedName>
    <definedName name="__APW_RESTORE_DATA651__" hidden="1">'[5]8'!$D$40,'[5]8'!$E$40</definedName>
    <definedName name="__APW_RESTORE_DATA652__" hidden="1">'[8]Company Descriptions'!$A$73,'[8]Company Descriptions'!$A$74,'[8]Company Descriptions'!$A$75,'[8]Company Descriptions'!$A$76,'[8]Company Descriptions'!$A$77,'[8]Company Descriptions'!$A$78,'[8]Company Descriptions'!$A$79,'[8]Company Descriptions'!$A$80,'[8]Company Descriptions'!$A$81,'[8]Company Descriptions'!$A$82,'[8]Company Descriptions'!$A$83,'[8]Company Descriptions'!$A$84,'[8]Company Descriptions'!$A$85,'[8]Company Descriptions'!$A$86</definedName>
    <definedName name="__APW_RESTORE_DATA653__" hidden="1">'[5]8'!$D$42,'[5]8'!$E$42</definedName>
    <definedName name="__APW_RESTORE_DATA655__" hidden="1">'[5]8'!$D$43,'[5]8'!$E$43</definedName>
    <definedName name="__APW_RESTORE_DATA657__" hidden="1">'[5]8'!$D$45,'[5]8'!$E$45</definedName>
    <definedName name="__APW_RESTORE_DATA659__" hidden="1">'[5]8'!$D$46,'[5]8'!$E$46</definedName>
    <definedName name="__APW_RESTORE_DATA661__" hidden="1">'[5]8'!$D$47,'[5]8'!$E$47</definedName>
    <definedName name="__APW_RESTORE_DATA663__" hidden="1">'[5]8'!$D$50,'[5]8'!$E$50</definedName>
    <definedName name="__APW_RESTORE_DATA665__" hidden="1">'[5]8'!$D$52,'[5]8'!$E$52</definedName>
    <definedName name="__APW_RESTORE_DATA7__" hidden="1">'[5]4'!$D$7,'[5]4'!$E$7,'[5]4'!$F$7,'[5]4'!$G$7,'[5]4'!$H$7</definedName>
    <definedName name="__APW_RESTORE_DATA700__" hidden="1">'[5]Company Descriptions'!$A$5,'[5]Company Descriptions'!$A$6,'[5]Company Descriptions'!$A$7,'[5]Company Descriptions'!$A$8,'[5]Company Descriptions'!$A$9,'[5]Company Descriptions'!$A$10,'[5]Company Descriptions'!$A$11,'[5]Company Descriptions'!$A$12,'[5]Company Descriptions'!$A$13,'[5]Company Descriptions'!$A$14,'[5]Company Descriptions'!$A$15,'[5]Company Descriptions'!$A$16,'[5]Company Descriptions'!$A$17,'[5]Company Descriptions'!$A$18,'[5]Company Descriptions'!$A$19</definedName>
    <definedName name="__APW_RESTORE_DATA701__" hidden="1">'[5]Company Descriptions'!$B$5,'[5]Company Descriptions'!$B$6,'[5]Company Descriptions'!$B$7,'[5]Company Descriptions'!$B$8,'[5]Company Descriptions'!$B$9,'[5]Company Descriptions'!$B$10,'[5]Company Descriptions'!$B$11,'[5]Company Descriptions'!$B$12,'[5]Company Descriptions'!$B$13,'[5]Company Descriptions'!$B$14,'[5]Company Descriptions'!$B$15,'[5]Company Descriptions'!$B$16,'[5]Company Descriptions'!$B$17,'[5]Company Descriptions'!$B$18</definedName>
    <definedName name="__APW_RESTORE_DATA702__" hidden="1">'[5]Company Descriptions'!$C$5,'[5]Company Descriptions'!$C$6,'[5]Company Descriptions'!$C$7,'[5]Company Descriptions'!$C$8,'[5]Company Descriptions'!$C$9,'[5]Company Descriptions'!$C$10,'[5]Company Descriptions'!$C$11,'[5]Company Descriptions'!$C$12,'[5]Company Descriptions'!$C$13,'[5]Company Descriptions'!$C$14,'[5]Company Descriptions'!$C$15,'[5]Company Descriptions'!$C$16,'[5]Company Descriptions'!$C$17</definedName>
    <definedName name="__APW_RESTORE_DATA703__" hidden="1">'[5]Company Descriptions'!$A$54,'[5]Company Descriptions'!$A$55,'[5]Company Descriptions'!$A$56,'[5]Company Descriptions'!$A$57,'[5]Company Descriptions'!$A$58,'[5]Company Descriptions'!$A$59,'[5]Company Descriptions'!$A$60,'[5]Company Descriptions'!$A$61,'[5]Company Descriptions'!$A$62</definedName>
    <definedName name="__APW_RESTORE_DATA704__" hidden="1">'[5]Company Descriptions'!$B$54,'[5]Company Descriptions'!$B$55,'[5]Company Descriptions'!$B$56,'[5]Company Descriptions'!$B$57,'[5]Company Descriptions'!$B$58,'[5]Company Descriptions'!$B$59,'[5]Company Descriptions'!$B$60,'[5]Company Descriptions'!$B$61,'[5]Company Descriptions'!$B$62,'[5]Company Descriptions'!$B$63,'[5]Company Descriptions'!$B$64,'[5]Company Descriptions'!$B$65</definedName>
    <definedName name="__APW_RESTORE_DATA705__" hidden="1">'[5]Company Descriptions'!$C$54,'[5]Company Descriptions'!$C$55,'[5]Company Descriptions'!$C$56,'[5]Company Descriptions'!$C$57,'[5]Company Descriptions'!$C$58,'[5]Company Descriptions'!$C$59,'[5]Company Descriptions'!$C$60,'[5]Company Descriptions'!$C$61,'[5]Company Descriptions'!$C$62,'[5]Company Descriptions'!$C$63</definedName>
    <definedName name="__APW_RESTORE_DATA706__" hidden="1">'[5]Company Descriptions'!$A$103,'[5]Company Descriptions'!$A$104,'[5]Company Descriptions'!$A$105,'[5]Company Descriptions'!$A$106,'[5]Company Descriptions'!$A$107,'[5]Company Descriptions'!$A$108,'[5]Company Descriptions'!$A$109,'[5]Company Descriptions'!$A$110,'[5]Company Descriptions'!$A$111,'[5]Company Descriptions'!$A$112,'[5]Company Descriptions'!$A$113,'[5]Company Descriptions'!$A$114,'[5]Company Descriptions'!$A$115,'[5]Company Descriptions'!$A$116</definedName>
    <definedName name="__APW_RESTORE_DATA707__" hidden="1">'[5]Company Descriptions'!$B$103,'[5]Company Descriptions'!$B$104,'[5]Company Descriptions'!$B$105,'[5]Company Descriptions'!$B$106,'[5]Company Descriptions'!$B$107,'[5]Company Descriptions'!$B$108,'[5]Company Descriptions'!$B$109,'[5]Company Descriptions'!$B$110,'[5]Company Descriptions'!$B$111,'[5]Company Descriptions'!$B$112,'[5]Company Descriptions'!$B$113,'[5]Company Descriptions'!$B$114,'[5]Company Descriptions'!$B$115,'[5]Company Descriptions'!$B$116</definedName>
    <definedName name="__APW_RESTORE_DATA824__" hidden="1">'[6]11'!$C$12,'[6]11'!$C$12</definedName>
    <definedName name="__APW_RESTORE_DATA885__" hidden="1">'[6]12'!$C$12,'[6]12'!$C$12</definedName>
    <definedName name="__APW_RESTORE_DATA9__" hidden="1">'[5]5'!$D$7,'[5]5'!$E$7,'[5]5'!$F$7,'[5]5'!$G$7,'[5]5'!$H$7</definedName>
    <definedName name="__APW_RESTORE_DATA946__" hidden="1">'[6]13'!$C$12,'[6]13'!$C$12</definedName>
    <definedName name="__FDS_HYPERLINK_TOGGLE_STATE__" hidden="1">"ON"</definedName>
    <definedName name="__fy97" localSheetId="2" hidden="1">{#N/A,#N/A,FALSE,"FY97";#N/A,#N/A,FALSE,"FY98";#N/A,#N/A,FALSE,"FY99";#N/A,#N/A,FALSE,"FY00";#N/A,#N/A,FALSE,"FY01"}</definedName>
    <definedName name="__fy97" localSheetId="1" hidden="1">{#N/A,#N/A,FALSE,"FY97";#N/A,#N/A,FALSE,"FY98";#N/A,#N/A,FALSE,"FY99";#N/A,#N/A,FALSE,"FY00";#N/A,#N/A,FALSE,"FY01"}</definedName>
    <definedName name="__fy97" hidden="1">{#N/A,#N/A,FALSE,"FY97";#N/A,#N/A,FALSE,"FY98";#N/A,#N/A,FALSE,"FY99";#N/A,#N/A,FALSE,"FY00";#N/A,#N/A,FALSE,"FY01"}</definedName>
    <definedName name="__g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g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g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g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g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g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ggt67" localSheetId="2" hidden="1">{"'Vietnam'!$E$21:$W$45","'Vietnam'!$E$21:$W$45"}</definedName>
    <definedName name="__ggt67" localSheetId="1" hidden="1">{"'Vietnam'!$E$21:$W$45","'Vietnam'!$E$21:$W$45"}</definedName>
    <definedName name="__ggt67" hidden="1">{"'Vietnam'!$E$21:$W$45","'Vietnam'!$E$21:$W$45"}</definedName>
    <definedName name="__IntlFixup" hidden="1">TRUE</definedName>
    <definedName name="__M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2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p3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msa2">'[1]100 - Mo Data'!$B$1:$D$65536</definedName>
    <definedName name="__new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new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PL2"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PL2"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PL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PL3"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PL3"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PL3"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PL4" localSheetId="2" hidden="1">{#N/A,#N/A,FALSE,"Report Data";#N/A,#N/A,FALSE,"COMP POOL";#N/A,#N/A,FALSE,"COMP POOL NB95";#N/A,#N/A,FALSE,"COMP POOL NB94"}</definedName>
    <definedName name="__PL4" localSheetId="1" hidden="1">{#N/A,#N/A,FALSE,"Report Data";#N/A,#N/A,FALSE,"COMP POOL";#N/A,#N/A,FALSE,"COMP POOL NB95";#N/A,#N/A,FALSE,"COMP POOL NB94"}</definedName>
    <definedName name="__PL4" hidden="1">{#N/A,#N/A,FALSE,"Report Data";#N/A,#N/A,FALSE,"COMP POOL";#N/A,#N/A,FALSE,"COMP POOL NB95";#N/A,#N/A,FALSE,"COMP POOL NB94"}</definedName>
    <definedName name="__PL5"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PL5"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PL5"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Q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4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4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4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4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4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14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qq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r" localSheetId="2" hidden="1">{"consolidated",#N/A,FALSE,"Sheet1";"cms",#N/A,FALSE,"Sheet1";"fse",#N/A,FALSE,"Sheet1"}</definedName>
    <definedName name="__r" localSheetId="1" hidden="1">{"consolidated",#N/A,FALSE,"Sheet1";"cms",#N/A,FALSE,"Sheet1";"fse",#N/A,FALSE,"Sheet1"}</definedName>
    <definedName name="__r" hidden="1">{"consolidated",#N/A,FALSE,"Sheet1";"cms",#N/A,FALSE,"Sheet1";"fse",#N/A,FALSE,"Sheet1"}</definedName>
    <definedName name="__sss1" localSheetId="2" hidden="1">{#N/A,#N/A,FALSE,"SUMMARY";#N/A,#N/A,FALSE,"EAC96PLA";#N/A,#N/A,FALSE,"EAC96EXT";#N/A,#N/A,FALSE,"FINSUM";#N/A,#N/A,FALSE,"1996PL";#N/A,#N/A,FALSE,"RISKOP3rd";#N/A,#N/A,FALSE,"RISKTOTAL";#N/A,#N/A,FALSE,"STAFFING";#N/A,#N/A,FALSE,"Balsht"}</definedName>
    <definedName name="__sss1" localSheetId="1" hidden="1">{#N/A,#N/A,FALSE,"SUMMARY";#N/A,#N/A,FALSE,"EAC96PLA";#N/A,#N/A,FALSE,"EAC96EXT";#N/A,#N/A,FALSE,"FINSUM";#N/A,#N/A,FALSE,"1996PL";#N/A,#N/A,FALSE,"RISKOP3rd";#N/A,#N/A,FALSE,"RISKTOTAL";#N/A,#N/A,FALSE,"STAFFING";#N/A,#N/A,FALSE,"Balsht"}</definedName>
    <definedName name="__sss1" hidden="1">{#N/A,#N/A,FALSE,"SUMMARY";#N/A,#N/A,FALSE,"EAC96PLA";#N/A,#N/A,FALSE,"EAC96EXT";#N/A,#N/A,FALSE,"FINSUM";#N/A,#N/A,FALSE,"1996PL";#N/A,#N/A,FALSE,"RISKOP3rd";#N/A,#N/A,FALSE,"RISKTOTAL";#N/A,#N/A,FALSE,"STAFFING";#N/A,#N/A,FALSE,"Balsht"}</definedName>
    <definedName name="__sss12" localSheetId="2" hidden="1">{#N/A,#N/A,FALSE,"SUMMARY";#N/A,#N/A,FALSE,"EAC96PLA";#N/A,#N/A,FALSE,"EAC96EXT";#N/A,#N/A,FALSE,"FINSUM";#N/A,#N/A,FALSE,"1996PL";#N/A,#N/A,FALSE,"RISKOP3rd";#N/A,#N/A,FALSE,"RISKTOTAL";#N/A,#N/A,FALSE,"STAFFING";#N/A,#N/A,FALSE,"Balsht"}</definedName>
    <definedName name="__sss12" localSheetId="1" hidden="1">{#N/A,#N/A,FALSE,"SUMMARY";#N/A,#N/A,FALSE,"EAC96PLA";#N/A,#N/A,FALSE,"EAC96EXT";#N/A,#N/A,FALSE,"FINSUM";#N/A,#N/A,FALSE,"1996PL";#N/A,#N/A,FALSE,"RISKOP3rd";#N/A,#N/A,FALSE,"RISKTOTAL";#N/A,#N/A,FALSE,"STAFFING";#N/A,#N/A,FALSE,"Balsht"}</definedName>
    <definedName name="__sss12" hidden="1">{#N/A,#N/A,FALSE,"SUMMARY";#N/A,#N/A,FALSE,"EAC96PLA";#N/A,#N/A,FALSE,"EAC96EXT";#N/A,#N/A,FALSE,"FINSUM";#N/A,#N/A,FALSE,"1996PL";#N/A,#N/A,FALSE,"RISKOP3rd";#N/A,#N/A,FALSE,"RISKTOTAL";#N/A,#N/A,FALSE,"STAFFING";#N/A,#N/A,FALSE,"Balsht"}</definedName>
    <definedName name="__sss123" localSheetId="2" hidden="1">{#N/A,#N/A,FALSE,"SUMMARY";#N/A,#N/A,FALSE,"EAC96PLA";#N/A,#N/A,FALSE,"EAC96EXT";#N/A,#N/A,FALSE,"FINSUM";#N/A,#N/A,FALSE,"1996PL";#N/A,#N/A,FALSE,"RISKOP3rd";#N/A,#N/A,FALSE,"RISKTOTAL";#N/A,#N/A,FALSE,"STAFFING";#N/A,#N/A,FALSE,"Balsht"}</definedName>
    <definedName name="__sss123" localSheetId="1" hidden="1">{#N/A,#N/A,FALSE,"SUMMARY";#N/A,#N/A,FALSE,"EAC96PLA";#N/A,#N/A,FALSE,"EAC96EXT";#N/A,#N/A,FALSE,"FINSUM";#N/A,#N/A,FALSE,"1996PL";#N/A,#N/A,FALSE,"RISKOP3rd";#N/A,#N/A,FALSE,"RISKTOTAL";#N/A,#N/A,FALSE,"STAFFING";#N/A,#N/A,FALSE,"Balsht"}</definedName>
    <definedName name="__sss123" hidden="1">{#N/A,#N/A,FALSE,"SUMMARY";#N/A,#N/A,FALSE,"EAC96PLA";#N/A,#N/A,FALSE,"EAC96EXT";#N/A,#N/A,FALSE,"FINSUM";#N/A,#N/A,FALSE,"1996PL";#N/A,#N/A,FALSE,"RISKOP3rd";#N/A,#N/A,FALSE,"RISKTOTAL";#N/A,#N/A,FALSE,"STAFFING";#N/A,#N/A,FALSE,"Balsht"}</definedName>
    <definedName name="__sss4" localSheetId="2" hidden="1">{#N/A,#N/A,FALSE,"SUMMARY";#N/A,#N/A,FALSE,"EAC96PLA";#N/A,#N/A,FALSE,"EAC96EXT";#N/A,#N/A,FALSE,"FINSUM";#N/A,#N/A,FALSE,"1996PL";#N/A,#N/A,FALSE,"RISKOP3rd";#N/A,#N/A,FALSE,"RISKTOTAL";#N/A,#N/A,FALSE,"STAFFING";#N/A,#N/A,FALSE,"Balsht"}</definedName>
    <definedName name="__sss4" localSheetId="1" hidden="1">{#N/A,#N/A,FALSE,"SUMMARY";#N/A,#N/A,FALSE,"EAC96PLA";#N/A,#N/A,FALSE,"EAC96EXT";#N/A,#N/A,FALSE,"FINSUM";#N/A,#N/A,FALSE,"1996PL";#N/A,#N/A,FALSE,"RISKOP3rd";#N/A,#N/A,FALSE,"RISKTOTAL";#N/A,#N/A,FALSE,"STAFFING";#N/A,#N/A,FALSE,"Balsht"}</definedName>
    <definedName name="__sss4" hidden="1">{#N/A,#N/A,FALSE,"SUMMARY";#N/A,#N/A,FALSE,"EAC96PLA";#N/A,#N/A,FALSE,"EAC96EXT";#N/A,#N/A,FALSE,"FINSUM";#N/A,#N/A,FALSE,"1996PL";#N/A,#N/A,FALSE,"RISKOP3rd";#N/A,#N/A,FALSE,"RISKTOTAL";#N/A,#N/A,FALSE,"STAFFING";#N/A,#N/A,FALSE,"Balsht"}</definedName>
    <definedName name="__sss41" localSheetId="2" hidden="1">{#N/A,#N/A,FALSE,"SUMMARY";#N/A,#N/A,FALSE,"EAC96PLA";#N/A,#N/A,FALSE,"EAC96EXT";#N/A,#N/A,FALSE,"FINSUM";#N/A,#N/A,FALSE,"1996PL";#N/A,#N/A,FALSE,"RISKOP3rd";#N/A,#N/A,FALSE,"RISKTOTAL";#N/A,#N/A,FALSE,"STAFFING";#N/A,#N/A,FALSE,"Balsht"}</definedName>
    <definedName name="__sss41" localSheetId="1" hidden="1">{#N/A,#N/A,FALSE,"SUMMARY";#N/A,#N/A,FALSE,"EAC96PLA";#N/A,#N/A,FALSE,"EAC96EXT";#N/A,#N/A,FALSE,"FINSUM";#N/A,#N/A,FALSE,"1996PL";#N/A,#N/A,FALSE,"RISKOP3rd";#N/A,#N/A,FALSE,"RISKTOTAL";#N/A,#N/A,FALSE,"STAFFING";#N/A,#N/A,FALSE,"Balsht"}</definedName>
    <definedName name="__sss41" hidden="1">{#N/A,#N/A,FALSE,"SUMMARY";#N/A,#N/A,FALSE,"EAC96PLA";#N/A,#N/A,FALSE,"EAC96EXT";#N/A,#N/A,FALSE,"FINSUM";#N/A,#N/A,FALSE,"1996PL";#N/A,#N/A,FALSE,"RISKOP3rd";#N/A,#N/A,FALSE,"RISKTOTAL";#N/A,#N/A,FALSE,"STAFFING";#N/A,#N/A,FALSE,"Balsht"}</definedName>
    <definedName name="__t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_t9" localSheetId="2"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t9" localSheetId="1"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t9"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_ver1"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ver1"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ver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_wip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wip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wip2" hidden="1">{TRUE,TRUE,-0.8,-17,483.6,277.2,FALSE,TRUE,TRUE,TRUE,0,1,#N/A,1,#N/A,52.4666666666667,24.0625,1,FALSE,FALSE,3,TRUE,1,FALSE,75,"Swvu.PRESENTATION.","ACwvu.PRESENTATION.",#N/A,FALSE,FALSE,0,0,0.5,0,2,"","",TRUE,FALSE,FALSE,FALSE,1,#N/A,1,1,FALSE,FALSE,"Rwvu.PRESENTATION.",#N/A,FALSE,FALSE,FALSE,1,#N/A,#N/A,FALSE,FALSE,TRUE,TRUE,TRUE}</definedName>
    <definedName name="__wip2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wip2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wip21" hidden="1">{TRUE,TRUE,-0.8,-17,483.6,277.2,FALSE,TRUE,TRUE,TRUE,0,1,#N/A,1,#N/A,52.4666666666667,24.0625,1,FALSE,FALSE,3,TRUE,1,FALSE,75,"Swvu.PRESENTATION.","ACwvu.PRESENTATION.",#N/A,FALSE,FALSE,0,0,0.5,0,2,"","",TRUE,FALSE,FALSE,FALSE,1,#N/A,1,1,FALSE,FALSE,"Rwvu.PRESENTATION.",#N/A,FALSE,FALSE,FALSE,1,#N/A,#N/A,FALSE,FALSE,TRUE,TRUE,TRUE}</definedName>
    <definedName name="__wip2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wip2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wip212" hidden="1">{TRUE,TRUE,-0.8,-17,483.6,277.2,FALSE,TRUE,TRUE,TRUE,0,1,#N/A,1,#N/A,52.4666666666667,24.0625,1,FALSE,FALSE,3,TRUE,1,FALSE,75,"Swvu.PRESENTATION.","ACwvu.PRESENTATION.",#N/A,FALSE,FALSE,0,0,0.5,0,2,"","",TRUE,FALSE,FALSE,FALSE,1,#N/A,1,1,FALSE,FALSE,"Rwvu.PRESENTATION.",#N/A,FALSE,FALSE,FALSE,1,#N/A,#N/A,FALSE,FALSE,TRUE,TRUE,TRUE}</definedName>
    <definedName name="__wip2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wip2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wip2123" hidden="1">{TRUE,TRUE,-0.8,-17,483.6,277.2,FALSE,TRUE,TRUE,TRUE,0,1,#N/A,1,#N/A,52.4666666666667,24.0625,1,FALSE,FALSE,3,TRUE,1,FALSE,75,"Swvu.PRESENTATION.","ACwvu.PRESENTATION.",#N/A,FALSE,FALSE,0,0,0.5,0,2,"","",TRUE,FALSE,FALSE,FALSE,1,#N/A,1,1,FALSE,FALSE,"Rwvu.PRESENTATION.",#N/A,FALSE,FALSE,FALSE,1,#N/A,#N/A,FALSE,FALSE,TRUE,TRUE,TRUE}</definedName>
    <definedName name="__wip2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wip2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wip24" hidden="1">{TRUE,TRUE,-0.8,-17,483.6,277.2,FALSE,TRUE,TRUE,TRUE,0,1,#N/A,1,#N/A,52.4666666666667,24.0625,1,FALSE,FALSE,3,TRUE,1,FALSE,75,"Swvu.PRESENTATION.","ACwvu.PRESENTATION.",#N/A,FALSE,FALSE,0,0,0.5,0,2,"","",TRUE,FALSE,FALSE,FALSE,1,#N/A,1,1,FALSE,FALSE,"Rwvu.PRESENTATION.",#N/A,FALSE,FALSE,FALSE,1,#N/A,#N/A,FALSE,FALSE,TRUE,TRUE,TRUE}</definedName>
    <definedName name="__wip24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wip24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wip241" hidden="1">{TRUE,TRUE,-0.8,-17,483.6,277.2,FALSE,TRUE,TRUE,TRUE,0,1,#N/A,1,#N/A,52.4666666666667,24.0625,1,FALSE,FALSE,3,TRUE,1,FALSE,75,"Swvu.PRESENTATION.","ACwvu.PRESENTATION.",#N/A,FALSE,FALSE,0,0,0.5,0,2,"","",TRUE,FALSE,FALSE,FALSE,1,#N/A,1,1,FALSE,FALSE,"Rwvu.PRESENTATION.",#N/A,FALSE,FALSE,FALSE,1,#N/A,#N/A,FALSE,FALSE,TRUE,TRUE,TRUE}</definedName>
    <definedName name="__wip24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wip24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wip242" hidden="1">{TRUE,TRUE,-0.8,-17,483.6,277.2,FALSE,TRUE,TRUE,TRUE,0,1,#N/A,1,#N/A,52.4666666666667,24.0625,1,FALSE,FALSE,3,TRUE,1,FALSE,75,"Swvu.PRESENTATION.","ACwvu.PRESENTATION.",#N/A,FALSE,FALSE,0,0,0.5,0,2,"","",TRUE,FALSE,FALSE,FALSE,1,#N/A,1,1,FALSE,FALSE,"Rwvu.PRESENTATION.",#N/A,FALSE,FALSE,FALSE,1,#N/A,#N/A,FALSE,FALSE,TRUE,TRUE,TRUE}</definedName>
    <definedName name="__x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1" hidden="1">{TRUE,TRUE,-0.8,-17,483.6,277.2,FALSE,TRUE,TRUE,TRUE,0,1,#N/A,1,#N/A,52.4666666666667,24.0625,1,FALSE,FALSE,3,TRUE,1,FALSE,75,"Swvu.PRESENTATION.","ACwvu.PRESENTATION.",#N/A,FALSE,FALSE,0,0,0.5,0,2,"","",TRUE,FALSE,FALSE,FALSE,1,#N/A,1,1,FALSE,FALSE,"Rwvu.PRESENTATION.",#N/A,FALSE,FALSE,FALSE,1,#N/A,#N/A,FALSE,FALSE,TRUE,TRUE,TRUE}</definedName>
    <definedName name="__x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12" hidden="1">{TRUE,TRUE,-0.8,-17,483.6,277.2,FALSE,TRUE,TRUE,TRUE,0,1,#N/A,1,#N/A,52.4666666666667,24.0625,1,FALSE,FALSE,3,TRUE,1,FALSE,75,"Swvu.PRESENTATION.","ACwvu.PRESENTATION.",#N/A,FALSE,FALSE,0,0,0.5,0,2,"","",TRUE,FALSE,FALSE,FALSE,1,#N/A,1,1,FALSE,FALSE,"Rwvu.PRESENTATION.",#N/A,FALSE,FALSE,FALSE,1,#N/A,#N/A,FALSE,FALSE,TRUE,TRUE,TRUE}</definedName>
    <definedName name="__x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123" hidden="1">{TRUE,TRUE,-0.8,-17,483.6,277.2,FALSE,TRUE,TRUE,TRUE,0,1,#N/A,1,#N/A,52.4666666666667,24.0625,1,FALSE,FALSE,3,TRUE,1,FALSE,75,"Swvu.PRESENTATION.","ACwvu.PRESENTATION.",#N/A,FALSE,FALSE,0,0,0.5,0,2,"","",TRUE,FALSE,FALSE,FALSE,1,#N/A,1,1,FALSE,FALSE,"Rwvu.PRESENTATION.",#N/A,FALSE,FALSE,FALSE,1,#N/A,#N/A,FALSE,FALSE,TRUE,TRUE,TRUE}</definedName>
    <definedName name="__x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4" hidden="1">{TRUE,TRUE,-0.8,-17,483.6,277.2,FALSE,TRUE,TRUE,TRUE,0,1,#N/A,1,#N/A,52.4666666666667,24.0625,1,FALSE,FALSE,3,TRUE,1,FALSE,75,"Swvu.PRESENTATION.","ACwvu.PRESENTATION.",#N/A,FALSE,FALSE,0,0,0.5,0,2,"","",TRUE,FALSE,FALSE,FALSE,1,#N/A,1,1,FALSE,FALSE,"Rwvu.PRESENTATION.",#N/A,FALSE,FALSE,FALSE,1,#N/A,#N/A,FALSE,FALSE,TRUE,TRUE,TRUE}</definedName>
    <definedName name="__x4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4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412" hidden="1">{TRUE,TRUE,-0.8,-17,483.6,277.2,FALSE,TRUE,TRUE,TRUE,0,1,#N/A,1,#N/A,52.4666666666667,24.0625,1,FALSE,FALSE,3,TRUE,1,FALSE,75,"Swvu.PRESENTATION.","ACwvu.PRESENTATION.",#N/A,FALSE,FALSE,0,0,0.5,0,2,"","",TRUE,FALSE,FALSE,FALSE,1,#N/A,1,1,FALSE,FALSE,"Rwvu.PRESENTATION.",#N/A,FALSE,FALSE,FALSE,1,#N/A,#N/A,FALSE,FALSE,TRUE,TRUE,TRUE}</definedName>
    <definedName name="__x4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4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4123" hidden="1">{TRUE,TRUE,-0.8,-17,483.6,277.2,FALSE,TRUE,TRUE,TRUE,0,1,#N/A,1,#N/A,52.4666666666667,24.0625,1,FALSE,FALSE,3,TRUE,1,FALSE,75,"Swvu.PRESENTATION.","ACwvu.PRESENTATION.",#N/A,FALSE,FALSE,0,0,0.5,0,2,"","",TRUE,FALSE,FALSE,FALSE,1,#N/A,1,1,FALSE,FALSE,"Rwvu.PRESENTATION.",#N/A,FALSE,FALSE,FALSE,1,#N/A,#N/A,FALSE,FALSE,TRUE,TRUE,TRUE}</definedName>
    <definedName name="__xx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x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x1" hidden="1">{TRUE,TRUE,-0.8,-17,483.6,277.2,FALSE,TRUE,TRUE,TRUE,0,1,#N/A,1,#N/A,52.4666666666667,24.0625,1,FALSE,FALSE,3,TRUE,1,FALSE,75,"Swvu.PRESENTATION.","ACwvu.PRESENTATION.",#N/A,FALSE,FALSE,0,0,0.5,0,2,"","",TRUE,FALSE,FALSE,FALSE,1,#N/A,1,1,FALSE,FALSE,"Rwvu.PRESENTATION.",#N/A,FALSE,FALSE,FALSE,1,#N/A,#N/A,FALSE,FALSE,TRUE,TRUE,TRUE}</definedName>
    <definedName name="__xx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x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x12" hidden="1">{TRUE,TRUE,-0.8,-17,483.6,277.2,FALSE,TRUE,TRUE,TRUE,0,1,#N/A,1,#N/A,52.4666666666667,24.0625,1,FALSE,FALSE,3,TRUE,1,FALSE,75,"Swvu.PRESENTATION.","ACwvu.PRESENTATION.",#N/A,FALSE,FALSE,0,0,0.5,0,2,"","",TRUE,FALSE,FALSE,FALSE,1,#N/A,1,1,FALSE,FALSE,"Rwvu.PRESENTATION.",#N/A,FALSE,FALSE,FALSE,1,#N/A,#N/A,FALSE,FALSE,TRUE,TRUE,TRUE}</definedName>
    <definedName name="__xx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x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x123" hidden="1">{TRUE,TRUE,-0.8,-17,483.6,277.2,FALSE,TRUE,TRUE,TRUE,0,1,#N/A,1,#N/A,52.4666666666667,24.0625,1,FALSE,FALSE,3,TRUE,1,FALSE,75,"Swvu.PRESENTATION.","ACwvu.PRESENTATION.",#N/A,FALSE,FALSE,0,0,0.5,0,2,"","",TRUE,FALSE,FALSE,FALSE,1,#N/A,1,1,FALSE,FALSE,"Rwvu.PRESENTATION.",#N/A,FALSE,FALSE,FALSE,1,#N/A,#N/A,FALSE,FALSE,TRUE,TRUE,TRUE}</definedName>
    <definedName name="__xx123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x123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x1234" hidden="1">{TRUE,TRUE,-0.8,-17,483.6,277.2,FALSE,TRUE,TRUE,TRUE,0,1,#N/A,1,#N/A,52.4666666666667,24.0625,1,FALSE,FALSE,3,TRUE,1,FALSE,75,"Swvu.PRESENTATION.","ACwvu.PRESENTATION.",#N/A,FALSE,FALSE,0,0,0.5,0,2,"","",TRUE,FALSE,FALSE,FALSE,1,#N/A,1,1,FALSE,FALSE,"Rwvu.PRESENTATION.",#N/A,FALSE,FALSE,FALSE,1,#N/A,#N/A,FALSE,FALSE,TRUE,TRUE,TRUE}</definedName>
    <definedName name="__xx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x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x4" hidden="1">{TRUE,TRUE,-0.8,-17,483.6,277.2,FALSE,TRUE,TRUE,TRUE,0,1,#N/A,1,#N/A,52.4666666666667,24.0625,1,FALSE,FALSE,3,TRUE,1,FALSE,75,"Swvu.PRESENTATION.","ACwvu.PRESENTATION.",#N/A,FALSE,FALSE,0,0,0.5,0,2,"","",TRUE,FALSE,FALSE,FALSE,1,#N/A,1,1,FALSE,FALSE,"Rwvu.PRESENTATION.",#N/A,FALSE,FALSE,FALSE,1,#N/A,#N/A,FALSE,FALSE,TRUE,TRUE,TRUE}</definedName>
    <definedName name="__xx4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_xx4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_xx412" hidden="1">{TRUE,TRUE,-0.8,-17,483.6,277.2,FALSE,TRUE,TRUE,TRUE,0,1,#N/A,1,#N/A,52.4666666666667,24.0625,1,FALSE,FALSE,3,TRUE,1,FALSE,75,"Swvu.PRESENTATION.","ACwvu.PRESENTATION.",#N/A,FALSE,FALSE,0,0,0.5,0,2,"","",TRUE,FALSE,FALSE,FALSE,1,#N/A,1,1,FALSE,FALSE,"Rwvu.PRESENTATION.",#N/A,FALSE,FALSE,FALSE,1,#N/A,#N/A,FALSE,FALSE,TRUE,TRUE,TRUE}</definedName>
    <definedName name="_1__123Graph_ACHART_10" hidden="1">'[9]Variance Sum '!#REF!</definedName>
    <definedName name="_1__123Graph_BCHART_1" hidden="1">'[10]HOSPICE OPSUM'!#REF!</definedName>
    <definedName name="_1__FDSAUDITLINK__" localSheetId="2" hidden="1">{"fdsup://directions/News HTML Viewer?action=OPEN&amp;on_error=off&amp;window=popup_no_button&amp;start_maximized=false&amp;creator=factset&amp;display_string=Click to view document&amp;width=640&amp;height=480&amp;address=ZQFNwiDmku6rD8XeJHel5%2BClsTh1%2BKQXZfkma2tpAQLiI8CyHvRjYyQDVL7t%2","FlfMpiTocNaw3Gpo8jIv6pGb2ENue6TMKIZPrs2228iDD%2FS879rurW4fhZH36nTEyl8j%2FJcd0ZhNwqu9MYltaV6nDlIUcUF2%2FoBeD4yU8zdaPJmMZgbGxOpsfCHY3s8J2LGk3sPgAzz3MjQvvOrEkaYDu03NUFj4FxpGksq3IjKjlNZJEQs8%2BBrc%2FAQTl%2F8yM7Od%2BoPj%2BkGyEsVVXRQInn3Dy4hc18keC6v%2FodsKUpIqg","81wmyzSUpR42%2FFYRsckFYW1L9MJttOEm7wi"}</definedName>
    <definedName name="_1__FDSAUDITLINK__" localSheetId="1" hidden="1">{"fdsup://directions/News HTML Viewer?action=OPEN&amp;on_error=off&amp;window=popup_no_button&amp;start_maximized=false&amp;creator=factset&amp;display_string=Click to view document&amp;width=640&amp;height=480&amp;address=ZQFNwiDmku6rD8XeJHel5%2BClsTh1%2BKQXZfkma2tpAQLiI8CyHvRjYyQDVL7t%2","FlfMpiTocNaw3Gpo8jIv6pGb2ENue6TMKIZPrs2228iDD%2FS879rurW4fhZH36nTEyl8j%2FJcd0ZhNwqu9MYltaV6nDlIUcUF2%2FoBeD4yU8zdaPJmMZgbGxOpsfCHY3s8J2LGk3sPgAzz3MjQvvOrEkaYDu03NUFj4FxpGksq3IjKjlNZJEQs8%2BBrc%2FAQTl%2F8yM7Od%2BoPj%2BkGyEsVVXRQInn3Dy4hc18keC6v%2FodsKUpIqg","81wmyzSUpR42%2FFYRsckFYW1L9MJttOEm7wi"}</definedName>
    <definedName name="_1__FDSAUDITLINK__" hidden="1">{"fdsup://directions/News HTML Viewer?action=OPEN&amp;on_error=off&amp;window=popup_no_button&amp;start_maximized=false&amp;creator=factset&amp;display_string=Click to view document&amp;width=640&amp;height=480&amp;address=ZQFNwiDmku6rD8XeJHel5%2BClsTh1%2BKQXZfkma2tpAQLiI8CyHvRjYyQDVL7t%2","FlfMpiTocNaw3Gpo8jIv6pGb2ENue6TMKIZPrs2228iDD%2FS879rurW4fhZH36nTEyl8j%2FJcd0ZhNwqu9MYltaV6nDlIUcUF2%2FoBeD4yU8zdaPJmMZgbGxOpsfCHY3s8J2LGk3sPgAzz3MjQvvOrEkaYDu03NUFj4FxpGksq3IjKjlNZJEQs8%2BBrc%2FAQTl%2F8yM7Od%2BoPj%2BkGyEsVVXRQInn3Dy4hc18keC6v%2FodsKUpIqg","81wmyzSUpR42%2FFYRsckFYW1L9MJttOEm7wi"}</definedName>
    <definedName name="_10__123Graph_ACHART_2" hidden="1">'[9]Variance Sum '!#REF!</definedName>
    <definedName name="_10__123Graph_ACHART_9" hidden="1">'[9]Variance Sum '!#REF!</definedName>
    <definedName name="_10__FDSAUDITLINK__" localSheetId="2" hidden="1">{"fdsup://directions/News HTML Viewer?action=OPEN&amp;on_error=off&amp;window=popup_no_button&amp;start_maximized=false&amp;creator=factset&amp;display_string=Click to view document&amp;width=640&amp;height=480&amp;address=ZQFNwqzDlZ6rDiV1JBTcRtiuYnkVWHRjDil6imjmqcrLCyXmF%2FTNn166X%2Fky9g","%2BRsaoXt7DmqKRZnq2X%2FxB009l0lyMR4nJRMuZ4Hb%2BR4f2kKDHMIidtMjbt%2BvLyWlaaB2egxe3ClTiPVcRGtwHXqe4T5zNClOJbZ81XZbYgSwxt6pAwRqyuCMPhsET1gMmj%2BlPQgW3DOl7uJuQ0%2FivNqNHBO4TFXsmDNbQmI8%2FvyniCRveypaBEmj6SmySB3CFsIFtpJhbquq40mQLNe4tOhyz67vRHTV83cHj7EvmsK3y2Ej7","JDhS6sikNrjbFEq0w0L4%3D"}</definedName>
    <definedName name="_10__FDSAUDITLINK__" localSheetId="1" hidden="1">{"fdsup://directions/News HTML Viewer?action=OPEN&amp;on_error=off&amp;window=popup_no_button&amp;start_maximized=false&amp;creator=factset&amp;display_string=Click to view document&amp;width=640&amp;height=480&amp;address=ZQFNwqzDlZ6rDiV1JBTcRtiuYnkVWHRjDil6imjmqcrLCyXmF%2FTNn166X%2Fky9g","%2BRsaoXt7DmqKRZnq2X%2FxB009l0lyMR4nJRMuZ4Hb%2BR4f2kKDHMIidtMjbt%2BvLyWlaaB2egxe3ClTiPVcRGtwHXqe4T5zNClOJbZ81XZbYgSwxt6pAwRqyuCMPhsET1gMmj%2BlPQgW3DOl7uJuQ0%2FivNqNHBO4TFXsmDNbQmI8%2FvyniCRveypaBEmj6SmySB3CFsIFtpJhbquq40mQLNe4tOhyz67vRHTV83cHj7EvmsK3y2Ej7","JDhS6sikNrjbFEq0w0L4%3D"}</definedName>
    <definedName name="_10__FDSAUDITLINK__" hidden="1">{"fdsup://directions/News HTML Viewer?action=OPEN&amp;on_error=off&amp;window=popup_no_button&amp;start_maximized=false&amp;creator=factset&amp;display_string=Click to view document&amp;width=640&amp;height=480&amp;address=ZQFNwqzDlZ6rDiV1JBTcRtiuYnkVWHRjDil6imjmqcrLCyXmF%2FTNn166X%2Fky9g","%2BRsaoXt7DmqKRZnq2X%2FxB009l0lyMR4nJRMuZ4Hb%2BR4f2kKDHMIidtMjbt%2BvLyWlaaB2egxe3ClTiPVcRGtwHXqe4T5zNClOJbZ81XZbYgSwxt6pAwRqyuCMPhsET1gMmj%2BlPQgW3DOl7uJuQ0%2FivNqNHBO4TFXsmDNbQmI8%2FvyniCRveypaBEmj6SmySB3CFsIFtpJhbquq40mQLNe4tOhyz67vRHTV83cHj7EvmsK3y2Ej7","JDhS6sikNrjbFEq0w0L4%3D"}</definedName>
    <definedName name="_101__123Graph_XCHART_1" hidden="1">'[3]Historical IS'!#REF!</definedName>
    <definedName name="_106__123Graph_XCHART_3" hidden="1">'[3]Historical IS'!#REF!</definedName>
    <definedName name="_109__123Graph_ACHART_8" hidden="1">'[9]Variance Sum '!#REF!</definedName>
    <definedName name="_11__123Graph_ACHART_1" hidden="1">'[3]Historical IS'!#REF!</definedName>
    <definedName name="_11__123Graph_BChart_1A" hidden="1">'[11]19'!#REF!</definedName>
    <definedName name="_11__FDSAUDITLINK__" localSheetId="2" hidden="1">{"fdsup://directions/News HTML Viewer?action=OPEN&amp;on_error=off&amp;window=popup_no_button&amp;start_maximized=false&amp;creator=factset&amp;display_string=Click to view document&amp;width=640&amp;height=480&amp;address=ZQFNwiDmku6rD8XeJHel5%2BClsTh1%2BKQXZfkma2tpAQLiI8CyHvRjYyQDVL7t%2","FlfMpiTocNaw3Gpo8jIv6pGb2ENue6TMKIZPrs2228iDD%2FS879rurW4fhZH36nTEyl8j%2FJcd0ZhNwqu9MYltaV6nDlIUcUF2%2FoBeD4yU8zdaPJmMZgbGxOpsfCHY3s8J2LGk3sPgAzz3MjQvvOrEkaYDu03NUFj4FxpGksq3IjKjlNZJEQs8%2BBrc%2FAQTl%2F8yM7Od%2BoPj%2BkGyEsVVXRQInn3Dy4hc18keC6v%2FodsKUpIqg","81wmyzSUpR42%2FFYRsckFYW1L9MJttOEm7wi"}</definedName>
    <definedName name="_11__FDSAUDITLINK__" localSheetId="1" hidden="1">{"fdsup://directions/News HTML Viewer?action=OPEN&amp;on_error=off&amp;window=popup_no_button&amp;start_maximized=false&amp;creator=factset&amp;display_string=Click to view document&amp;width=640&amp;height=480&amp;address=ZQFNwiDmku6rD8XeJHel5%2BClsTh1%2BKQXZfkma2tpAQLiI8CyHvRjYyQDVL7t%2","FlfMpiTocNaw3Gpo8jIv6pGb2ENue6TMKIZPrs2228iDD%2FS879rurW4fhZH36nTEyl8j%2FJcd0ZhNwqu9MYltaV6nDlIUcUF2%2FoBeD4yU8zdaPJmMZgbGxOpsfCHY3s8J2LGk3sPgAzz3MjQvvOrEkaYDu03NUFj4FxpGksq3IjKjlNZJEQs8%2BBrc%2FAQTl%2F8yM7Od%2BoPj%2BkGyEsVVXRQInn3Dy4hc18keC6v%2FodsKUpIqg","81wmyzSUpR42%2FFYRsckFYW1L9MJttOEm7wi"}</definedName>
    <definedName name="_11__FDSAUDITLINK__" hidden="1">{"fdsup://directions/News HTML Viewer?action=OPEN&amp;on_error=off&amp;window=popup_no_button&amp;start_maximized=false&amp;creator=factset&amp;display_string=Click to view document&amp;width=640&amp;height=480&amp;address=ZQFNwiDmku6rD8XeJHel5%2BClsTh1%2BKQXZfkma2tpAQLiI8CyHvRjYyQDVL7t%2","FlfMpiTocNaw3Gpo8jIv6pGb2ENue6TMKIZPrs2228iDD%2FS879rurW4fhZH36nTEyl8j%2FJcd0ZhNwqu9MYltaV6nDlIUcUF2%2FoBeD4yU8zdaPJmMZgbGxOpsfCHY3s8J2LGk3sPgAzz3MjQvvOrEkaYDu03NUFj4FxpGksq3IjKjlNZJEQs8%2BBrc%2FAQTl%2F8yM7Od%2BoPj%2BkGyEsVVXRQInn3Dy4hc18keC6v%2FodsKUpIqg","81wmyzSUpR42%2FFYRsckFYW1L9MJttOEm7wi"}</definedName>
    <definedName name="_111__123Graph_XCHART_4" hidden="1">'[3]Historical IS'!#REF!</definedName>
    <definedName name="_116__123Graph_XCHART_8" hidden="1">'[3]Historical IS'!#REF!</definedName>
    <definedName name="_12__123Graph_ACHART_10" hidden="1">'[9]Variance Sum '!#REF!</definedName>
    <definedName name="_12__123Graph_CChart_1A" hidden="1">'[11]19'!#REF!</definedName>
    <definedName name="_12__FDSAUDITLINK__" localSheetId="2" hidden="1">{"fdsup://directions/News HTML Viewer?action=OPEN&amp;on_error=off&amp;window=popup_no_button&amp;start_maximized=false&amp;creator=factset&amp;display_string=Click to view document&amp;width=640&amp;height=480&amp;address=ZQFNAibmku6vdsALvQxFS8E8mqM5fpsEhW%2FVlrUZS8X3mXhPhwqEWlSPeKV%2FWO","c0nuspNnLpGeQAjctPFV5FC%2FMYUuTwne%2B0oFqOF9ZWxBFOI0aoy9DWjCAtikpaqJYi%2FRUAY23ZunIIO5JXI9vdv%2FD84elPHIf%2FQafK4OQFWXLyxNKBVFC9WjEnZcOiHiQO9ntr5Mh0DnhPaOFqYXKXETZDHHz%2FWgZPHcJDG%2B7UjaqkKYnqqjMXSWKr2rrV2URbwt%2FZZCeZfrTQ5DhWnci48CQW%2FTbFVq2Lo%2FeByDBfM","WJ17%2FKc%2BMuArTeRUT6kUsBevaaWfTkM"}</definedName>
    <definedName name="_12__FDSAUDITLINK__" localSheetId="1" hidden="1">{"fdsup://directions/News HTML Viewer?action=OPEN&amp;on_error=off&amp;window=popup_no_button&amp;start_maximized=false&amp;creator=factset&amp;display_string=Click to view document&amp;width=640&amp;height=480&amp;address=ZQFNAibmku6vdsALvQxFS8E8mqM5fpsEhW%2FVlrUZS8X3mXhPhwqEWlSPeKV%2FWO","c0nuspNnLpGeQAjctPFV5FC%2FMYUuTwne%2B0oFqOF9ZWxBFOI0aoy9DWjCAtikpaqJYi%2FRUAY23ZunIIO5JXI9vdv%2FD84elPHIf%2FQafK4OQFWXLyxNKBVFC9WjEnZcOiHiQO9ntr5Mh0DnhPaOFqYXKXETZDHHz%2FWgZPHcJDG%2B7UjaqkKYnqqjMXSWKr2rrV2URbwt%2FZZCeZfrTQ5DhWnci48CQW%2FTbFVq2Lo%2FeByDBfM","WJ17%2FKc%2BMuArTeRUT6kUsBevaaWfTkM"}</definedName>
    <definedName name="_12__FDSAUDITLINK__" hidden="1">{"fdsup://directions/News HTML Viewer?action=OPEN&amp;on_error=off&amp;window=popup_no_button&amp;start_maximized=false&amp;creator=factset&amp;display_string=Click to view document&amp;width=640&amp;height=480&amp;address=ZQFNAibmku6vdsALvQxFS8E8mqM5fpsEhW%2FVlrUZS8X3mXhPhwqEWlSPeKV%2FWO","c0nuspNnLpGeQAjctPFV5FC%2FMYUuTwne%2B0oFqOF9ZWxBFOI0aoy9DWjCAtikpaqJYi%2FRUAY23ZunIIO5JXI9vdv%2FD84elPHIf%2FQafK4OQFWXLyxNKBVFC9WjEnZcOiHiQO9ntr5Mh0DnhPaOFqYXKXETZDHHz%2FWgZPHcJDG%2B7UjaqkKYnqqjMXSWKr2rrV2URbwt%2FZZCeZfrTQ5DhWnci48CQW%2FTbFVq2Lo%2FeByDBfM","WJ17%2FKc%2BMuArTeRUT6kUsBevaaWfTkM"}</definedName>
    <definedName name="_121__123Graph_ACHART_9" hidden="1">'[9]Variance Sum '!#REF!</definedName>
    <definedName name="_12345" hidden="1">'[3]Historical IS'!#REF!</definedName>
    <definedName name="_13__123Graph_ACHART_3" hidden="1">'[9]Variance Sum '!#REF!</definedName>
    <definedName name="_13__123Graph_LBL_ACHART_10" hidden="1">'[9]Variance Sum '!#REF!</definedName>
    <definedName name="_13__FDSAUDITLINK__" localSheetId="2" hidden="1">{"fdsup://directions/News HTML Viewer?action=OPEN&amp;on_error=off&amp;window=popup_no_button&amp;start_maximized=false&amp;creator=factset&amp;display_string=Click to view document&amp;width=640&amp;height=480&amp;address=ZQFVwSbik%2F6rz%2BXeqnI%2F81B0czgc0dOpLXWcS%2FxBlCQXdv%2BhIf2GOYkG","eDY0SLVOuxPnpyH4RwQ9hENL3ybkIfLcp0jpLem904l83N6noWVMiDEe8%2BZe%2B71C9fbXIC57jsCTloy8n5Y88rgFOL5qduFbRb%2BGq7E5fErnZRNUVn6R%2Bdavo1ZRYVqFhqCpTR4lFx1ymGYwel8C6S2dpy2Zbws8jlM3Hr7cMYv0Hy9b%2F9HgQ2wJI%2BUG8TjBH8VqlZADDD8JHzJSJbCxV1H2PcPj3zTy1G7z2FCkCJFO7wVVGrd","6pFHQH1FCyavspqoau%2FjF6xVFQh5Mzg%2F0DBRHE7%2FcpqfyGpWeTcgpFiemvPECOvFgkA%3D%3D"}</definedName>
    <definedName name="_13__FDSAUDITLINK__" localSheetId="1" hidden="1">{"fdsup://directions/News HTML Viewer?action=OPEN&amp;on_error=off&amp;window=popup_no_button&amp;start_maximized=false&amp;creator=factset&amp;display_string=Click to view document&amp;width=640&amp;height=480&amp;address=ZQFVwSbik%2F6rz%2BXeqnI%2F81B0czgc0dOpLXWcS%2FxBlCQXdv%2BhIf2GOYkG","eDY0SLVOuxPnpyH4RwQ9hENL3ybkIfLcp0jpLem904l83N6noWVMiDEe8%2BZe%2B71C9fbXIC57jsCTloy8n5Y88rgFOL5qduFbRb%2BGq7E5fErnZRNUVn6R%2Bdavo1ZRYVqFhqCpTR4lFx1ymGYwel8C6S2dpy2Zbws8jlM3Hr7cMYv0Hy9b%2F9HgQ2wJI%2BUG8TjBH8VqlZADDD8JHzJSJbCxV1H2PcPj3zTy1G7z2FCkCJFO7wVVGrd","6pFHQH1FCyavspqoau%2FjF6xVFQh5Mzg%2F0DBRHE7%2FcpqfyGpWeTcgpFiemvPECOvFgkA%3D%3D"}</definedName>
    <definedName name="_13__FDSAUDITLINK__" hidden="1">{"fdsup://directions/News HTML Viewer?action=OPEN&amp;on_error=off&amp;window=popup_no_button&amp;start_maximized=false&amp;creator=factset&amp;display_string=Click to view document&amp;width=640&amp;height=480&amp;address=ZQFVwSbik%2F6rz%2BXeqnI%2F81B0czgc0dOpLXWcS%2FxBlCQXdv%2BhIf2GOYkG","eDY0SLVOuxPnpyH4RwQ9hENL3ybkIfLcp0jpLem904l83N6noWVMiDEe8%2BZe%2B71C9fbXIC57jsCTloy8n5Y88rgFOL5qduFbRb%2BGq7E5fErnZRNUVn6R%2Bdavo1ZRYVqFhqCpTR4lFx1ymGYwel8C6S2dpy2Zbws8jlM3Hr7cMYv0Hy9b%2F9HgQ2wJI%2BUG8TjBH8VqlZADDD8JHzJSJbCxV1H2PcPj3zTy1G7z2FCkCJFO7wVVGrd","6pFHQH1FCyavspqoau%2FjF6xVFQh5Mzg%2F0DBRHE7%2FcpqfyGpWeTcgpFiemvPECOvFgkA%3D%3D"}</definedName>
    <definedName name="_134__123Graph_BChart_1A" hidden="1">'[11]19'!#REF!</definedName>
    <definedName name="_14__123Graph_XCHART_10" hidden="1">'[9]Variance Sum '!#REF!</definedName>
    <definedName name="_14__FDSAUDITLINK__" localSheetId="2" hidden="1">{"fdsup://directions/News HTML Viewer?action=OPEN&amp;on_error=off&amp;window=popup_no_button&amp;start_maximized=false&amp;creator=factset&amp;display_string=Click to view document&amp;width=640&amp;height=480&amp;address=ZQFNwqzjkp63DiU1IW%2B9wLSlWyN3Grmh0NwNbVuVyY3GFagfuF6QlzeU9yxBOqmJ","xtWY79x5tU%2BOOjNe1DFZK78AKG3t%2FMKWXeDOGIgJkr2AqEuSwwxJNBuNS3P08KPhHL%2FjXRZ0QF5wa8%2FuLA2j8g46A%2FZYxSfRr8BnxH1N7La0UrLiG8tXEqdVtpC0WPUEtkhSPpsJCtX%2B8mY%2BeXth27zFfQIVJiyqYpRxe0ZB3018kqrDY2U3QI7md0ZvOSIG%2BJehggMg7MUJHB%2BSBx0BbQWsTCEf3OXMJe%2BU%2BIOjA","L%2Fcq2Z3MsWUZPj7"}</definedName>
    <definedName name="_14__FDSAUDITLINK__" localSheetId="1" hidden="1">{"fdsup://directions/News HTML Viewer?action=OPEN&amp;on_error=off&amp;window=popup_no_button&amp;start_maximized=false&amp;creator=factset&amp;display_string=Click to view document&amp;width=640&amp;height=480&amp;address=ZQFNwqzjkp63DiU1IW%2B9wLSlWyN3Grmh0NwNbVuVyY3GFagfuF6QlzeU9yxBOqmJ","xtWY79x5tU%2BOOjNe1DFZK78AKG3t%2FMKWXeDOGIgJkr2AqEuSwwxJNBuNS3P08KPhHL%2FjXRZ0QF5wa8%2FuLA2j8g46A%2FZYxSfRr8BnxH1N7La0UrLiG8tXEqdVtpC0WPUEtkhSPpsJCtX%2B8mY%2BeXth27zFfQIVJiyqYpRxe0ZB3018kqrDY2U3QI7md0ZvOSIG%2BJehggMg7MUJHB%2BSBx0BbQWsTCEf3OXMJe%2BU%2BIOjA","L%2Fcq2Z3MsWUZPj7"}</definedName>
    <definedName name="_14__FDSAUDITLINK__" hidden="1">{"fdsup://directions/News HTML Viewer?action=OPEN&amp;on_error=off&amp;window=popup_no_button&amp;start_maximized=false&amp;creator=factset&amp;display_string=Click to view document&amp;width=640&amp;height=480&amp;address=ZQFNwqzjkp63DiU1IW%2B9wLSlWyN3Grmh0NwNbVuVyY3GFagfuF6QlzeU9yxBOqmJ","xtWY79x5tU%2BOOjNe1DFZK78AKG3t%2FMKWXeDOGIgJkr2AqEuSwwxJNBuNS3P08KPhHL%2FjXRZ0QF5wa8%2FuLA2j8g46A%2FZYxSfRr8BnxH1N7La0UrLiG8tXEqdVtpC0WPUEtkhSPpsJCtX%2B8mY%2BeXth27zFfQIVJiyqYpRxe0ZB3018kqrDY2U3QI7md0ZvOSIG%2BJehggMg7MUJHB%2BSBx0BbQWsTCEf3OXMJe%2BU%2BIOjA","L%2Fcq2Z3MsWUZPj7"}</definedName>
    <definedName name="_147__123Graph_CChart_1A" hidden="1">'[11]19'!#REF!</definedName>
    <definedName name="_15__123Graph_XChart_1A" hidden="1">'[11]19'!#REF!</definedName>
    <definedName name="_15__FDSAUDITLINK__" localSheetId="2" hidden="1">{"fdsup://directions/News HTML Viewer?action=OPEN&amp;on_error=off&amp;window=popup_no_button&amp;start_maximized=false&amp;creator=factset&amp;display_string=Click to view document&amp;width=640&amp;height=480&amp;address=ZQFVAaDnku6rdm9Tifph6TyHXgWlE8Fnjc3mzo0bhZswuhdjmDoxH2850q20sIzm8a","rbGzYTlpHnS2lNeG9VwRJwPSyhJ%2BH4isiEFmgAU7KD2aqOOipThK4nfz0b32jXkod6vHOb9hTcY%2BCD3%2F4sN6drPzzS3mKR6eXdIrs%2FySF0UFr%2BJip4fgDi6rR%2FOeRbmgl10YqyMIWMAjatKM%2FJ4OSPId97sUPVojv2VVMMmTpAUj4X7qcpUmw4Q1JLWwfmoJamQUJTk2WUg%2BoobJ9oJp5vNGelbcUXcnD%2B3wcEJrZPSgV","b77wxTDmkhfUOziEP9iI984wBg64KeQmjRak%3D"}</definedName>
    <definedName name="_15__FDSAUDITLINK__" localSheetId="1" hidden="1">{"fdsup://directions/News HTML Viewer?action=OPEN&amp;on_error=off&amp;window=popup_no_button&amp;start_maximized=false&amp;creator=factset&amp;display_string=Click to view document&amp;width=640&amp;height=480&amp;address=ZQFVAaDnku6rdm9Tifph6TyHXgWlE8Fnjc3mzo0bhZswuhdjmDoxH2850q20sIzm8a","rbGzYTlpHnS2lNeG9VwRJwPSyhJ%2BH4isiEFmgAU7KD2aqOOipThK4nfz0b32jXkod6vHOb9hTcY%2BCD3%2F4sN6drPzzS3mKR6eXdIrs%2FySF0UFr%2BJip4fgDi6rR%2FOeRbmgl10YqyMIWMAjatKM%2FJ4OSPId97sUPVojv2VVMMmTpAUj4X7qcpUmw4Q1JLWwfmoJamQUJTk2WUg%2BoobJ9oJp5vNGelbcUXcnD%2B3wcEJrZPSgV","b77wxTDmkhfUOziEP9iI984wBg64KeQmjRak%3D"}</definedName>
    <definedName name="_15__FDSAUDITLINK__" hidden="1">{"fdsup://directions/News HTML Viewer?action=OPEN&amp;on_error=off&amp;window=popup_no_button&amp;start_maximized=false&amp;creator=factset&amp;display_string=Click to view document&amp;width=640&amp;height=480&amp;address=ZQFVAaDnku6rdm9Tifph6TyHXgWlE8Fnjc3mzo0bhZswuhdjmDoxH2850q20sIzm8a","rbGzYTlpHnS2lNeG9VwRJwPSyhJ%2BH4isiEFmgAU7KD2aqOOipThK4nfz0b32jXkod6vHOb9hTcY%2BCD3%2F4sN6drPzzS3mKR6eXdIrs%2FySF0UFr%2BJip4fgDi6rR%2FOeRbmgl10YqyMIWMAjatKM%2FJ4OSPId97sUPVojv2VVMMmTpAUj4X7qcpUmw4Q1JLWwfmoJamQUJTk2WUg%2BoobJ9oJp5vNGelbcUXcnD%2B3wcEJrZPSgV","b77wxTDmkhfUOziEP9iI984wBg64KeQmjRak%3D"}</definedName>
    <definedName name="_159__123Graph_LBL_ACHART_10" hidden="1">'[9]Variance Sum '!#REF!</definedName>
    <definedName name="_16__123Graph_ACHART_3" hidden="1">'[3]Historical IS'!#REF!</definedName>
    <definedName name="_16__123Graph_ACHART_4" hidden="1">'[9]Variance Sum '!#REF!</definedName>
    <definedName name="_16__123Graph_XCHART_2" hidden="1">'[9]Variance Sum '!#REF!</definedName>
    <definedName name="_16__FDSAUDITLINK__" localSheetId="2" hidden="1">{"fdsup://directions/News HTML Viewer?action=OPEN&amp;on_error=off&amp;window=popup_no_button&amp;start_maximized=false&amp;creator=factset&amp;display_string=Click to view document&amp;width=640&amp;height=480&amp;address=ZQFNApznkp6vdm%2BXDY8uLGSo63G8jW6zpPVbmrh81h9pc%2BY0VhNn7g2NlXSlDA","UFaoHQUtqq5OXwW8O3%2Bvz0WNoEGsVja85EpibsfvCUWMgJ9CXrA92V%2BNCO80lgOnKKmCSdQYZcsYsJYtXeKLUz%2B%2BG9FTmufS3liqQl55A%2FgRuVRVgIlkEOIpGCvRcBGVkm%2FMGIODk4BCcWfrzaL3DaVmc3DGSLwsBdD06jMAxZU1gpwNPGuftZCl7JKa4fd60g8i28ySWv4yvthitT0R0LelXb3vlaK2WfnruGuS10HAtxq%2Ff","yyjbmQExYa0Kz"}</definedName>
    <definedName name="_16__FDSAUDITLINK__" localSheetId="1" hidden="1">{"fdsup://directions/News HTML Viewer?action=OPEN&amp;on_error=off&amp;window=popup_no_button&amp;start_maximized=false&amp;creator=factset&amp;display_string=Click to view document&amp;width=640&amp;height=480&amp;address=ZQFNApznkp6vdm%2BXDY8uLGSo63G8jW6zpPVbmrh81h9pc%2BY0VhNn7g2NlXSlDA","UFaoHQUtqq5OXwW8O3%2Bvz0WNoEGsVja85EpibsfvCUWMgJ9CXrA92V%2BNCO80lgOnKKmCSdQYZcsYsJYtXeKLUz%2B%2BG9FTmufS3liqQl55A%2FgRuVRVgIlkEOIpGCvRcBGVkm%2FMGIODk4BCcWfrzaL3DaVmc3DGSLwsBdD06jMAxZU1gpwNPGuftZCl7JKa4fd60g8i28ySWv4yvthitT0R0LelXb3vlaK2WfnruGuS10HAtxq%2Ff","yyjbmQExYa0Kz"}</definedName>
    <definedName name="_16__FDSAUDITLINK__" hidden="1">{"fdsup://directions/News HTML Viewer?action=OPEN&amp;on_error=off&amp;window=popup_no_button&amp;start_maximized=false&amp;creator=factset&amp;display_string=Click to view document&amp;width=640&amp;height=480&amp;address=ZQFNApznkp6vdm%2BXDY8uLGSo63G8jW6zpPVbmrh81h9pc%2BY0VhNn7g2NlXSlDA","UFaoHQUtqq5OXwW8O3%2Bvz0WNoEGsVja85EpibsfvCUWMgJ9CXrA92V%2BNCO80lgOnKKmCSdQYZcsYsJYtXeKLUz%2B%2BG9FTmufS3liqQl55A%2FgRuVRVgIlkEOIpGCvRcBGVkm%2FMGIODk4BCcWfrzaL3DaVmc3DGSLwsBdD06jMAxZU1gpwNPGuftZCl7JKa4fd60g8i28ySWv4yvthitT0R0LelXb3vlaK2WfnruGuS10HAtxq%2Ff","yyjbmQExYa0Kz"}</definedName>
    <definedName name="_17__123Graph_XCHART_3" hidden="1">'[9]Variance Sum '!#REF!</definedName>
    <definedName name="_17__FDSAUDITLINK__" localSheetId="2" hidden="1">{"fdsup://directions/News HTML Viewer?action=OPEN&amp;on_error=off&amp;window=popup_no_button&amp;start_maximized=false&amp;creator=factset&amp;display_string=Click to view document&amp;width=640&amp;height=480&amp;address=ZQFNw6znkp6vDyV1HwIVJkLkw0AT5CW9f6elUXBrchfN6iLXcDASaNxFV4sRfg7mSA","ufCPezA6GyNk29NtKOe4y4pPzCy%2BrjfZKP8aKkCu0M64VCVkp7VCKEJI9AdUamWa8rn9WUpVNIPbTBLzgVSLitQjCNAR2quHLoJKO7DGKOUgj0LQCEoGxTvpqowD1le5I9skgjYRsyiuYpBwo%2BBVx4GTyIBhCIpm3DB4WWycZJf%2Bx5YnOXJSKDPKTJwQBvURhavGjCyzQXsFg5rtokl5KR8ieInoT2R3TMstTZv9p1h4nyT8eOKAhs"}</definedName>
    <definedName name="_17__FDSAUDITLINK__" localSheetId="1" hidden="1">{"fdsup://directions/News HTML Viewer?action=OPEN&amp;on_error=off&amp;window=popup_no_button&amp;start_maximized=false&amp;creator=factset&amp;display_string=Click to view document&amp;width=640&amp;height=480&amp;address=ZQFNw6znkp6vDyV1HwIVJkLkw0AT5CW9f6elUXBrchfN6iLXcDASaNxFV4sRfg7mSA","ufCPezA6GyNk29NtKOe4y4pPzCy%2BrjfZKP8aKkCu0M64VCVkp7VCKEJI9AdUamWa8rn9WUpVNIPbTBLzgVSLitQjCNAR2quHLoJKO7DGKOUgj0LQCEoGxTvpqowD1le5I9skgjYRsyiuYpBwo%2BBVx4GTyIBhCIpm3DB4WWycZJf%2Bx5YnOXJSKDPKTJwQBvURhavGjCyzQXsFg5rtokl5KR8ieInoT2R3TMstTZv9p1h4nyT8eOKAhs"}</definedName>
    <definedName name="_17__FDSAUDITLINK__" hidden="1">{"fdsup://directions/News HTML Viewer?action=OPEN&amp;on_error=off&amp;window=popup_no_button&amp;start_maximized=false&amp;creator=factset&amp;display_string=Click to view document&amp;width=640&amp;height=480&amp;address=ZQFNw6znkp6vDyV1HwIVJkLkw0AT5CW9f6elUXBrchfN6iLXcDASaNxFV4sRfg7mSA","ufCPezA6GyNk29NtKOe4y4pPzCy%2BrjfZKP8aKkCu0M64VCVkp7VCKEJI9AdUamWa8rn9WUpVNIPbTBLzgVSLitQjCNAR2quHLoJKO7DGKOUgj0LQCEoGxTvpqowD1le5I9skgjYRsyiuYpBwo%2BBVx4GTyIBhCIpm3DB4WWycZJf%2Bx5YnOXJSKDPKTJwQBvURhavGjCyzQXsFg5rtokl5KR8ieInoT2R3TMstTZv9p1h4nyT8eOKAhs"}</definedName>
    <definedName name="_171__123Graph_XCHART_10" hidden="1">'[9]Variance Sum '!#REF!</definedName>
    <definedName name="_18__123Graph_XCHART_4" hidden="1">'[9]Variance Sum '!#REF!</definedName>
    <definedName name="_18__FDSAUDITLINK__" localSheetId="2" hidden="1">{"fdsup://directions/News HTML Viewer?action=OPEN&amp;on_error=off&amp;window=popup_no_button&amp;start_maximized=false&amp;creator=factset&amp;display_string=Click to view document&amp;width=640&amp;height=480&amp;address=ZQErBNSiOJ4JWI13n%2FXVvpxiZzw3EoKhjhiJrbs%2Bj8yW%2BDlg1obm%2ByMq8y","hQTiN75LSnx8RKOyOOlBeLm5xkgVx40ZlWxX69X%2Fnx1bQrR86gldabkqYgYSiYAUaus8YsBHnJfkhnVZs8N2gqWzOr6Nd8Gg%3D%3D"}</definedName>
    <definedName name="_18__FDSAUDITLINK__" localSheetId="1" hidden="1">{"fdsup://directions/News HTML Viewer?action=OPEN&amp;on_error=off&amp;window=popup_no_button&amp;start_maximized=false&amp;creator=factset&amp;display_string=Click to view document&amp;width=640&amp;height=480&amp;address=ZQErBNSiOJ4JWI13n%2FXVvpxiZzw3EoKhjhiJrbs%2Bj8yW%2BDlg1obm%2ByMq8y","hQTiN75LSnx8RKOyOOlBeLm5xkgVx40ZlWxX69X%2Fnx1bQrR86gldabkqYgYSiYAUaus8YsBHnJfkhnVZs8N2gqWzOr6Nd8Gg%3D%3D"}</definedName>
    <definedName name="_18__FDSAUDITLINK__" hidden="1">{"fdsup://directions/News HTML Viewer?action=OPEN&amp;on_error=off&amp;window=popup_no_button&amp;start_maximized=false&amp;creator=factset&amp;display_string=Click to view document&amp;width=640&amp;height=480&amp;address=ZQErBNSiOJ4JWI13n%2FXVvpxiZzw3EoKhjhiJrbs%2Bj8yW%2BDlg1obm%2ByMq8y","hQTiN75LSnx8RKOyOOlBeLm5xkgVx40ZlWxX69X%2Fnx1bQrR86gldabkqYgYSiYAUaus8YsBHnJfkhnVZs8N2gqWzOr6Nd8Gg%3D%3D"}</definedName>
    <definedName name="_184__123Graph_XChart_1A" hidden="1">'[11]19'!#REF!</definedName>
    <definedName name="_19__123Graph_ACHART_5" hidden="1">'[9]Variance Sum '!#REF!</definedName>
    <definedName name="_19__123Graph_XCHART_5" hidden="1">'[9]Variance Sum '!#REF!</definedName>
    <definedName name="_19__FDSAUDITLINK__" localSheetId="2" hidden="1">{"fdsup://directions/News HTML Viewer?action=OPEN&amp;on_error=off&amp;window=popup_no_button&amp;start_maximized=false&amp;creator=factset&amp;display_string=Click to view document&amp;width=640&amp;height=480&amp;address=ZQFNw6znkp6vDyV1HwLVKC6OP2t49SjmFMl9sfXFQtKIVGAzXYefrNnIT1XdSiEKqX","I4EWdFlVuNmWyORzxtYyzjHymjuAu0i1%2FkFHGNzoPJO2SuuqnegT3bJDTHQ7W1pEYXmT9tH%2BTRWM5VWdlc088rPZprSnlRyRRjKMeBK9ZpAWy3K9mJIyUkrcI5Q8JaQPAdv1ZJL53ZV0nZiFWNTy1e%2F42Rv6FMB33NXGBOV33QzS5GbH1qLwjRZ7SBNtxeuYCAPh2pNxkPyzVuwuzb4rlh0LpDiV0nfyrbXtmaEVYP5RhsDW%2Bxgw1ui","vLD4Q%3D%3D"}</definedName>
    <definedName name="_19__FDSAUDITLINK__" localSheetId="1" hidden="1">{"fdsup://directions/News HTML Viewer?action=OPEN&amp;on_error=off&amp;window=popup_no_button&amp;start_maximized=false&amp;creator=factset&amp;display_string=Click to view document&amp;width=640&amp;height=480&amp;address=ZQFNw6znkp6vDyV1HwLVKC6OP2t49SjmFMl9sfXFQtKIVGAzXYefrNnIT1XdSiEKqX","I4EWdFlVuNmWyORzxtYyzjHymjuAu0i1%2FkFHGNzoPJO2SuuqnegT3bJDTHQ7W1pEYXmT9tH%2BTRWM5VWdlc088rPZprSnlRyRRjKMeBK9ZpAWy3K9mJIyUkrcI5Q8JaQPAdv1ZJL53ZV0nZiFWNTy1e%2F42Rv6FMB33NXGBOV33QzS5GbH1qLwjRZ7SBNtxeuYCAPh2pNxkPyzVuwuzb4rlh0LpDiV0nfyrbXtmaEVYP5RhsDW%2Bxgw1ui","vLD4Q%3D%3D"}</definedName>
    <definedName name="_19__FDSAUDITLINK__" hidden="1">{"fdsup://directions/News HTML Viewer?action=OPEN&amp;on_error=off&amp;window=popup_no_button&amp;start_maximized=false&amp;creator=factset&amp;display_string=Click to view document&amp;width=640&amp;height=480&amp;address=ZQFNw6znkp6vDyV1HwLVKC6OP2t49SjmFMl9sfXFQtKIVGAzXYefrNnIT1XdSiEKqX","I4EWdFlVuNmWyORzxtYyzjHymjuAu0i1%2FkFHGNzoPJO2SuuqnegT3bJDTHQ7W1pEYXmT9tH%2BTRWM5VWdlc088rPZprSnlRyRRjKMeBK9ZpAWy3K9mJIyUkrcI5Q8JaQPAdv1ZJL53ZV0nZiFWNTy1e%2F42Rv6FMB33NXGBOV33QzS5GbH1qLwjRZ7SBNtxeuYCAPh2pNxkPyzVuwuzb4rlh0LpDiV0nfyrbXtmaEVYP5RhsDW%2Bxgw1ui","vLD4Q%3D%3D"}</definedName>
    <definedName name="_196__123Graph_XCHART_2" hidden="1">'[9]Variance Sum '!#REF!</definedName>
    <definedName name="_2__123Graph_AChart_1A" hidden="1">'[11]19'!#REF!</definedName>
    <definedName name="_2__FDSAUDITLINK__" localSheetId="2" hidden="1">{"fdsup://directions/News HTML Viewer?action=OPEN&amp;on_error=off&amp;window=popup_no_button&amp;start_maximized=false&amp;creator=factset&amp;display_string=Click to view document&amp;width=640&amp;height=480&amp;address=ZQFNAibmku6vdsALvQxFS8E8mqM5fpsEhW%2FVlrUZS8X3mXhPhwqEWlSPeKV%2FWO","c0nuspNnLpGeQAjctPFV5FC%2FMYUuTwne%2B0oFqOF9ZWxBFOI0aoy9DWjCAtikpaqJYi%2FRUAY23ZunIIO5JXI9vdv%2FD84elPHIf%2FQafK4OQFWXLyxNKBVFC9WjEnZcOiHiQO9ntr5Mh0DnhPaOFqYXKXETZDHHz%2FWgZPHcJDG%2B7UjaqkKYnqqjMXSWKr2rrV2URbwt%2FZZCeZfrTQ5DhWnci48CQW%2FTbFVq2Lo%2FeByDBfM","WJ17%2FKc%2BMuArTeRUT6kUsBevaaWfTkM"}</definedName>
    <definedName name="_2__FDSAUDITLINK__" localSheetId="1" hidden="1">{"fdsup://directions/News HTML Viewer?action=OPEN&amp;on_error=off&amp;window=popup_no_button&amp;start_maximized=false&amp;creator=factset&amp;display_string=Click to view document&amp;width=640&amp;height=480&amp;address=ZQFNAibmku6vdsALvQxFS8E8mqM5fpsEhW%2FVlrUZS8X3mXhPhwqEWlSPeKV%2FWO","c0nuspNnLpGeQAjctPFV5FC%2FMYUuTwne%2B0oFqOF9ZWxBFOI0aoy9DWjCAtikpaqJYi%2FRUAY23ZunIIO5JXI9vdv%2FD84elPHIf%2FQafK4OQFWXLyxNKBVFC9WjEnZcOiHiQO9ntr5Mh0DnhPaOFqYXKXETZDHHz%2FWgZPHcJDG%2B7UjaqkKYnqqjMXSWKr2rrV2URbwt%2FZZCeZfrTQ5DhWnci48CQW%2FTbFVq2Lo%2FeByDBfM","WJ17%2FKc%2BMuArTeRUT6kUsBevaaWfTkM"}</definedName>
    <definedName name="_2__FDSAUDITLINK__" hidden="1">{"fdsup://directions/News HTML Viewer?action=OPEN&amp;on_error=off&amp;window=popup_no_button&amp;start_maximized=false&amp;creator=factset&amp;display_string=Click to view document&amp;width=640&amp;height=480&amp;address=ZQFNAibmku6vdsALvQxFS8E8mqM5fpsEhW%2FVlrUZS8X3mXhPhwqEWlSPeKV%2FWO","c0nuspNnLpGeQAjctPFV5FC%2FMYUuTwne%2B0oFqOF9ZWxBFOI0aoy9DWjCAtikpaqJYi%2FRUAY23ZunIIO5JXI9vdv%2FD84elPHIf%2FQafK4OQFWXLyxNKBVFC9WjEnZcOiHiQO9ntr5Mh0DnhPaOFqYXKXETZDHHz%2FWgZPHcJDG%2B7UjaqkKYnqqjMXSWKr2rrV2URbwt%2FZZCeZfrTQ5DhWnci48CQW%2FTbFVq2Lo%2FeByDBfM","WJ17%2FKc%2BMuArTeRUT6kUsBevaaWfTkM"}</definedName>
    <definedName name="_20__123Graph_XCHART_6" hidden="1">'[9]Variance Sum '!#REF!</definedName>
    <definedName name="_20__FDSAUDITLINK__" localSheetId="2" hidden="1">{"fdsup://directions/News HTML Viewer?action=OPEN&amp;on_error=off&amp;window=popup_no_button&amp;start_maximized=false&amp;creator=factset&amp;display_string=Click to view document&amp;width=640&amp;height=480&amp;address=ZQFNwqzDlZ6rDiV1JBTcRtiuYnkVWHRjDil6imjmqcrLCyXmF%2FTNn166X%2Fky9g","%2BRsaoXt7DmqKRZnq2X%2FxB009l0lyMR4nJRMuZ4Hb%2BR4f2kKDHMIidtMjbt%2BvLyWlaaB2egxe3ClTiPVcRGtwHXqe4T5zNClOJbZ81XZbYgSwxt6pAwRqyuCMPhsET1gMmj%2BlPQgW3DOl7uJuQ0%2FivNqNHBO4TFXsmDNbQmI8%2FvyniCRveypaBEmj6SmySB3CFsIFtpJhbquq40mQLNe4tOhyz67vRHTV83cHj7EvmsK3y2Ej7","JDhS6sikNrjbFEq0w0L4%3D"}</definedName>
    <definedName name="_20__FDSAUDITLINK__" localSheetId="1" hidden="1">{"fdsup://directions/News HTML Viewer?action=OPEN&amp;on_error=off&amp;window=popup_no_button&amp;start_maximized=false&amp;creator=factset&amp;display_string=Click to view document&amp;width=640&amp;height=480&amp;address=ZQFNwqzDlZ6rDiV1JBTcRtiuYnkVWHRjDil6imjmqcrLCyXmF%2FTNn166X%2Fky9g","%2BRsaoXt7DmqKRZnq2X%2FxB009l0lyMR4nJRMuZ4Hb%2BR4f2kKDHMIidtMjbt%2BvLyWlaaB2egxe3ClTiPVcRGtwHXqe4T5zNClOJbZ81XZbYgSwxt6pAwRqyuCMPhsET1gMmj%2BlPQgW3DOl7uJuQ0%2FivNqNHBO4TFXsmDNbQmI8%2FvyniCRveypaBEmj6SmySB3CFsIFtpJhbquq40mQLNe4tOhyz67vRHTV83cHj7EvmsK3y2Ej7","JDhS6sikNrjbFEq0w0L4%3D"}</definedName>
    <definedName name="_20__FDSAUDITLINK__" hidden="1">{"fdsup://directions/News HTML Viewer?action=OPEN&amp;on_error=off&amp;window=popup_no_button&amp;start_maximized=false&amp;creator=factset&amp;display_string=Click to view document&amp;width=640&amp;height=480&amp;address=ZQFNwqzDlZ6rDiV1JBTcRtiuYnkVWHRjDil6imjmqcrLCyXmF%2FTNn166X%2Fky9g","%2BRsaoXt7DmqKRZnq2X%2FxB009l0lyMR4nJRMuZ4Hb%2BR4f2kKDHMIidtMjbt%2BvLyWlaaB2egxe3ClTiPVcRGtwHXqe4T5zNClOJbZ81XZbYgSwxt6pAwRqyuCMPhsET1gMmj%2BlPQgW3DOl7uJuQ0%2FivNqNHBO4TFXsmDNbQmI8%2FvyniCRveypaBEmj6SmySB3CFsIFtpJhbquq40mQLNe4tOhyz67vRHTV83cHj7EvmsK3y2Ej7","JDhS6sikNrjbFEq0w0L4%3D"}</definedName>
    <definedName name="_208__123Graph_XCHART_3" hidden="1">'[9]Variance Sum '!#REF!</definedName>
    <definedName name="_21__123Graph_ACHART_4" hidden="1">'[3]Historical IS'!#REF!</definedName>
    <definedName name="_21__123Graph_XCHART_7" hidden="1">'[9]Variance Sum '!#REF!</definedName>
    <definedName name="_22__123Graph_ACHART_6" hidden="1">'[9]Variance Sum '!#REF!</definedName>
    <definedName name="_22__123Graph_XCHART_8" hidden="1">'[9]Variance Sum '!#REF!</definedName>
    <definedName name="_220__123Graph_XCHART_4" hidden="1">'[9]Variance Sum '!#REF!</definedName>
    <definedName name="_23__123Graph_XCHART_9" hidden="1">'[9]Variance Sum '!#REF!</definedName>
    <definedName name="_232__123Graph_XCHART_5" hidden="1">'[9]Variance Sum '!#REF!</definedName>
    <definedName name="_234_x" hidden="1">'[12]OPERATING EXPS.'!#REF!</definedName>
    <definedName name="_244__123Graph_XCHART_6" hidden="1">'[9]Variance Sum '!#REF!</definedName>
    <definedName name="_25__123Graph_AChart_1A" hidden="1">'[11]19'!#REF!</definedName>
    <definedName name="_25__123Graph_ACHART_7" hidden="1">'[9]Variance Sum '!#REF!</definedName>
    <definedName name="_256__123Graph_XCHART_7" hidden="1">'[9]Variance Sum '!#REF!</definedName>
    <definedName name="_26__123Graph_ACHART_8" hidden="1">'[3]Historical IS'!#REF!</definedName>
    <definedName name="_268__123Graph_XCHART_8" hidden="1">'[9]Variance Sum '!#REF!</definedName>
    <definedName name="_28__123Graph_ACHART_8" hidden="1">'[9]Variance Sum '!#REF!</definedName>
    <definedName name="_280__123Graph_XCHART_9" hidden="1">'[9]Variance Sum '!#REF!</definedName>
    <definedName name="_3__123Graph_ACHART_10" hidden="1">'[9]Variance Sum '!#REF!</definedName>
    <definedName name="_3__123Graph_ACHART_2" hidden="1">'[9]Variance Sum '!#REF!</definedName>
    <definedName name="_3__FDSAUDITLINK__" localSheetId="2" hidden="1">{"fdsup://directions/News HTML Viewer?action=OPEN&amp;on_error=off&amp;window=popup_no_button&amp;start_maximized=false&amp;creator=factset&amp;display_string=Click to view document&amp;width=640&amp;height=480&amp;address=ZQFVwSbik%2F6rz%2BXeqnI%2F81B0czgc0dOpLXWcS%2FxBlCQXdv%2BhIf2GOYkG","eDY0SLVOuxPnpyH4RwQ9hENL3ybkIfLcp0jpLem904l83N6noWVMiDEe8%2BZe%2B71C9fbXIC57jsCTloy8n5Y88rgFOL5qduFbRb%2BGq7E5fErnZRNUVn6R%2Bdavo1ZRYVqFhqCpTR4lFx1ymGYwel8C6S2dpy2Zbws8jlM3Hr7cMYv0Hy9b%2F9HgQ2wJI%2BUG8TjBH8VqlZADDD8JHzJSJbCxV1H2PcPj3zTy1G7z2FCkCJFO7wVVGrd","6pFHQH1FCyavspqoau%2FjF6xVFQh5Mzg%2F0DBRHE7%2FcpqfyGpWeTcgpFiemvPECOvFgkA%3D%3D"}</definedName>
    <definedName name="_3__FDSAUDITLINK__" localSheetId="1" hidden="1">{"fdsup://directions/News HTML Viewer?action=OPEN&amp;on_error=off&amp;window=popup_no_button&amp;start_maximized=false&amp;creator=factset&amp;display_string=Click to view document&amp;width=640&amp;height=480&amp;address=ZQFVwSbik%2F6rz%2BXeqnI%2F81B0czgc0dOpLXWcS%2FxBlCQXdv%2BhIf2GOYkG","eDY0SLVOuxPnpyH4RwQ9hENL3ybkIfLcp0jpLem904l83N6noWVMiDEe8%2BZe%2B71C9fbXIC57jsCTloy8n5Y88rgFOL5qduFbRb%2BGq7E5fErnZRNUVn6R%2Bdavo1ZRYVqFhqCpTR4lFx1ymGYwel8C6S2dpy2Zbws8jlM3Hr7cMYv0Hy9b%2F9HgQ2wJI%2BUG8TjBH8VqlZADDD8JHzJSJbCxV1H2PcPj3zTy1G7z2FCkCJFO7wVVGrd","6pFHQH1FCyavspqoau%2FjF6xVFQh5Mzg%2F0DBRHE7%2FcpqfyGpWeTcgpFiemvPECOvFgkA%3D%3D"}</definedName>
    <definedName name="_3__FDSAUDITLINK__" hidden="1">{"fdsup://directions/News HTML Viewer?action=OPEN&amp;on_error=off&amp;window=popup_no_button&amp;start_maximized=false&amp;creator=factset&amp;display_string=Click to view document&amp;width=640&amp;height=480&amp;address=ZQFVwSbik%2F6rz%2BXeqnI%2F81B0czgc0dOpLXWcS%2FxBlCQXdv%2BhIf2GOYkG","eDY0SLVOuxPnpyH4RwQ9hENL3ybkIfLcp0jpLem904l83N6noWVMiDEe8%2BZe%2B71C9fbXIC57jsCTloy8n5Y88rgFOL5qduFbRb%2BGq7E5fErnZRNUVn6R%2Bdavo1ZRYVqFhqCpTR4lFx1ymGYwel8C6S2dpy2Zbws8jlM3Hr7cMYv0Hy9b%2F9HgQ2wJI%2BUG8TjBH8VqlZADDD8JHzJSJbCxV1H2PcPj3zTy1G7z2FCkCJFO7wVVGrd","6pFHQH1FCyavspqoau%2FjF6xVFQh5Mzg%2F0DBRHE7%2FcpqfyGpWeTcgpFiemvPECOvFgkA%3D%3D"}</definedName>
    <definedName name="_31__123Graph_ACHART_9" hidden="1">'[9]Variance Sum '!#REF!</definedName>
    <definedName name="_31__123Graph_BCHART_1" hidden="1">'[3]Historical IS'!#REF!</definedName>
    <definedName name="_35__123Graph_BChart_1A" hidden="1">'[11]19'!#REF!</definedName>
    <definedName name="_36__123Graph_BCHART_3" hidden="1">'[3]Historical IS'!#REF!</definedName>
    <definedName name="_37__123Graph_ACHART_2" hidden="1">'[9]Variance Sum '!#REF!</definedName>
    <definedName name="_39__123Graph_CChart_1A" hidden="1">'[11]19'!#REF!</definedName>
    <definedName name="_4__123Graph_ACHART_3" hidden="1">'[9]Variance Sum '!#REF!</definedName>
    <definedName name="_4__FDSAUDITLINK__" localSheetId="2" hidden="1">{"fdsup://directions/News HTML Viewer?action=OPEN&amp;on_error=off&amp;window=popup_no_button&amp;start_maximized=false&amp;creator=factset&amp;display_string=Click to view document&amp;width=640&amp;height=480&amp;address=ZQFNwqzjkp63DiU1IW%2B9wLSlWyN3Grmh0NwNbVuVyY3GFagfuF6QlzeU9yxBOqmJ","xtWY79x5tU%2BOOjNe1DFZK78AKG3t%2FMKWXeDOGIgJkr2AqEuSwwxJNBuNS3P08KPhHL%2FjXRZ0QF5wa8%2FuLA2j8g46A%2FZYxSfRr8BnxH1N7La0UrLiG8tXEqdVtpC0WPUEtkhSPpsJCtX%2B8mY%2BeXth27zFfQIVJiyqYpRxe0ZB3018kqrDY2U3QI7md0ZvOSIG%2BJehggMg7MUJHB%2BSBx0BbQWsTCEf3OXMJe%2BU%2BIOjA","L%2Fcq2Z3MsWUZPj7"}</definedName>
    <definedName name="_4__FDSAUDITLINK__" localSheetId="1" hidden="1">{"fdsup://directions/News HTML Viewer?action=OPEN&amp;on_error=off&amp;window=popup_no_button&amp;start_maximized=false&amp;creator=factset&amp;display_string=Click to view document&amp;width=640&amp;height=480&amp;address=ZQFNwqzjkp63DiU1IW%2B9wLSlWyN3Grmh0NwNbVuVyY3GFagfuF6QlzeU9yxBOqmJ","xtWY79x5tU%2BOOjNe1DFZK78AKG3t%2FMKWXeDOGIgJkr2AqEuSwwxJNBuNS3P08KPhHL%2FjXRZ0QF5wa8%2FuLA2j8g46A%2FZYxSfRr8BnxH1N7La0UrLiG8tXEqdVtpC0WPUEtkhSPpsJCtX%2B8mY%2BeXth27zFfQIVJiyqYpRxe0ZB3018kqrDY2U3QI7md0ZvOSIG%2BJehggMg7MUJHB%2BSBx0BbQWsTCEf3OXMJe%2BU%2BIOjA","L%2Fcq2Z3MsWUZPj7"}</definedName>
    <definedName name="_4__FDSAUDITLINK__" hidden="1">{"fdsup://directions/News HTML Viewer?action=OPEN&amp;on_error=off&amp;window=popup_no_button&amp;start_maximized=false&amp;creator=factset&amp;display_string=Click to view document&amp;width=640&amp;height=480&amp;address=ZQFNwqzjkp63DiU1IW%2B9wLSlWyN3Grmh0NwNbVuVyY3GFagfuF6QlzeU9yxBOqmJ","xtWY79x5tU%2BOOjNe1DFZK78AKG3t%2FMKWXeDOGIgJkr2AqEuSwwxJNBuNS3P08KPhHL%2FjXRZ0QF5wa8%2FuLA2j8g46A%2FZYxSfRr8BnxH1N7La0UrLiG8tXEqdVtpC0WPUEtkhSPpsJCtX%2B8mY%2BeXth27zFfQIVJiyqYpRxe0ZB3018kqrDY2U3QI7md0ZvOSIG%2BJehggMg7MUJHB%2BSBx0BbQWsTCEf3OXMJe%2BU%2BIOjA","L%2Fcq2Z3MsWUZPj7"}</definedName>
    <definedName name="_41__123Graph_BCHART_4" hidden="1">'[3]Historical IS'!#REF!</definedName>
    <definedName name="_42__123Graph_LBL_ACHART_10" hidden="1">'[9]Variance Sum '!#REF!</definedName>
    <definedName name="_45__123Graph_XCHART_10" hidden="1">'[9]Variance Sum '!#REF!</definedName>
    <definedName name="_46__123Graph_BCHART_8" hidden="1">'[3]Historical IS'!#REF!</definedName>
    <definedName name="_49__123Graph_ACHART_3" hidden="1">'[9]Variance Sum '!#REF!</definedName>
    <definedName name="_49__123Graph_XChart_1A" hidden="1">'[11]19'!#REF!</definedName>
    <definedName name="_5__123Graph_ACHART_4" hidden="1">'[9]Variance Sum '!#REF!</definedName>
    <definedName name="_5__FDSAUDITLINK__" localSheetId="2" hidden="1">{"fdsup://directions/News HTML Viewer?action=OPEN&amp;on_error=off&amp;window=popup_no_button&amp;start_maximized=false&amp;creator=factset&amp;display_string=Click to view document&amp;width=640&amp;height=480&amp;address=ZQFVAaDnku6rdm9Tifph6TyHXgWlE8Fnjc3mzo0bhZswuhdjmDoxH2850q20sIzm8a","rbGzYTlpHnS2lNeG9VwRJwPSyhJ%2BH4isiEFmgAU7KD2aqOOipThK4nfz0b32jXkod6vHOb9hTcY%2BCD3%2F4sN6drPzzS3mKR6eXdIrs%2FySF0UFr%2BJip4fgDi6rR%2FOeRbmgl10YqyMIWMAjatKM%2FJ4OSPId97sUPVojv2VVMMmTpAUj4X7qcpUmw4Q1JLWwfmoJamQUJTk2WUg%2BoobJ9oJp5vNGelbcUXcnD%2B3wcEJrZPSgV","b77wxTDmkhfUOziEP9iI984wBg64KeQmjRak%3D"}</definedName>
    <definedName name="_5__FDSAUDITLINK__" localSheetId="1" hidden="1">{"fdsup://directions/News HTML Viewer?action=OPEN&amp;on_error=off&amp;window=popup_no_button&amp;start_maximized=false&amp;creator=factset&amp;display_string=Click to view document&amp;width=640&amp;height=480&amp;address=ZQFVAaDnku6rdm9Tifph6TyHXgWlE8Fnjc3mzo0bhZswuhdjmDoxH2850q20sIzm8a","rbGzYTlpHnS2lNeG9VwRJwPSyhJ%2BH4isiEFmgAU7KD2aqOOipThK4nfz0b32jXkod6vHOb9hTcY%2BCD3%2F4sN6drPzzS3mKR6eXdIrs%2FySF0UFr%2BJip4fgDi6rR%2FOeRbmgl10YqyMIWMAjatKM%2FJ4OSPId97sUPVojv2VVMMmTpAUj4X7qcpUmw4Q1JLWwfmoJamQUJTk2WUg%2BoobJ9oJp5vNGelbcUXcnD%2B3wcEJrZPSgV","b77wxTDmkhfUOziEP9iI984wBg64KeQmjRak%3D"}</definedName>
    <definedName name="_5__FDSAUDITLINK__" hidden="1">{"fdsup://directions/News HTML Viewer?action=OPEN&amp;on_error=off&amp;window=popup_no_button&amp;start_maximized=false&amp;creator=factset&amp;display_string=Click to view document&amp;width=640&amp;height=480&amp;address=ZQFVAaDnku6rdm9Tifph6TyHXgWlE8Fnjc3mzo0bhZswuhdjmDoxH2850q20sIzm8a","rbGzYTlpHnS2lNeG9VwRJwPSyhJ%2BH4isiEFmgAU7KD2aqOOipThK4nfz0b32jXkod6vHOb9hTcY%2BCD3%2F4sN6drPzzS3mKR6eXdIrs%2FySF0UFr%2BJip4fgDi6rR%2FOeRbmgl10YqyMIWMAjatKM%2FJ4OSPId97sUPVojv2VVMMmTpAUj4X7qcpUmw4Q1JLWwfmoJamQUJTk2WUg%2BoobJ9oJp5vNGelbcUXcnD%2B3wcEJrZPSgV","b77wxTDmkhfUOziEP9iI984wBg64KeQmjRak%3D"}</definedName>
    <definedName name="_51__123Graph_CCHART_1" hidden="1">'[3]Historical IS'!#REF!</definedName>
    <definedName name="_52__123Graph_XCHART_2" hidden="1">'[9]Variance Sum '!#REF!</definedName>
    <definedName name="_55__123Graph_XCHART_3" hidden="1">'[9]Variance Sum '!#REF!</definedName>
    <definedName name="_56__123Graph_CCHART_3" hidden="1">'[3]Historical IS'!#REF!</definedName>
    <definedName name="_58__123Graph_XCHART_4" hidden="1">'[9]Variance Sum '!#REF!</definedName>
    <definedName name="_583IQ___SET_WRITEDOWN_INS" hidden="1">"c59"</definedName>
    <definedName name="_6__123Graph_ACHART_5" hidden="1">'[9]Variance Sum '!#REF!</definedName>
    <definedName name="_6__FDSAUDITLINK__" localSheetId="2" hidden="1">{"fdsup://directions/News HTML Viewer?action=OPEN&amp;on_error=off&amp;window=popup_no_button&amp;start_maximized=false&amp;creator=factset&amp;display_string=Click to view document&amp;width=640&amp;height=480&amp;address=ZQFNApznkp6vdm%2BXDY8uLGSo63G8jW6zpPVbmrh81h9pc%2BY0VhNn7g2NlXSlDA","UFaoHQUtqq5OXwW8O3%2Bvz0WNoEGsVja85EpibsfvCUWMgJ9CXrA92V%2BNCO80lgOnKKmCSdQYZcsYsJYtXeKLUz%2B%2BG9FTmufS3liqQl55A%2FgRuVRVgIlkEOIpGCvRcBGVkm%2FMGIODk4BCcWfrzaL3DaVmc3DGSLwsBdD06jMAxZU1gpwNPGuftZCl7JKa4fd60g8i28ySWv4yvthitT0R0LelXb3vlaK2WfnruGuS10HAtxq%2Ff","yyjbmQExYa0Kz"}</definedName>
    <definedName name="_6__FDSAUDITLINK__" localSheetId="1" hidden="1">{"fdsup://directions/News HTML Viewer?action=OPEN&amp;on_error=off&amp;window=popup_no_button&amp;start_maximized=false&amp;creator=factset&amp;display_string=Click to view document&amp;width=640&amp;height=480&amp;address=ZQFNApznkp6vdm%2BXDY8uLGSo63G8jW6zpPVbmrh81h9pc%2BY0VhNn7g2NlXSlDA","UFaoHQUtqq5OXwW8O3%2Bvz0WNoEGsVja85EpibsfvCUWMgJ9CXrA92V%2BNCO80lgOnKKmCSdQYZcsYsJYtXeKLUz%2B%2BG9FTmufS3liqQl55A%2FgRuVRVgIlkEOIpGCvRcBGVkm%2FMGIODk4BCcWfrzaL3DaVmc3DGSLwsBdD06jMAxZU1gpwNPGuftZCl7JKa4fd60g8i28ySWv4yvthitT0R0LelXb3vlaK2WfnruGuS10HAtxq%2Ff","yyjbmQExYa0Kz"}</definedName>
    <definedName name="_6__FDSAUDITLINK__" hidden="1">{"fdsup://directions/News HTML Viewer?action=OPEN&amp;on_error=off&amp;window=popup_no_button&amp;start_maximized=false&amp;creator=factset&amp;display_string=Click to view document&amp;width=640&amp;height=480&amp;address=ZQFNApznkp6vdm%2BXDY8uLGSo63G8jW6zpPVbmrh81h9pc%2BY0VhNn7g2NlXSlDA","UFaoHQUtqq5OXwW8O3%2Bvz0WNoEGsVja85EpibsfvCUWMgJ9CXrA92V%2BNCO80lgOnKKmCSdQYZcsYsJYtXeKLUz%2B%2BG9FTmufS3liqQl55A%2FgRuVRVgIlkEOIpGCvRcBGVkm%2FMGIODk4BCcWfrzaL3DaVmc3DGSLwsBdD06jMAxZU1gpwNPGuftZCl7JKa4fd60g8i28ySWv4yvthitT0R0LelXb3vlaK2WfnruGuS10HAtxq%2Ff","yyjbmQExYa0Kz"}</definedName>
    <definedName name="_61__123Graph_ACHART_4" hidden="1">'[9]Variance Sum '!#REF!</definedName>
    <definedName name="_61__123Graph_CCHART_8" hidden="1">'[3]Historical IS'!#REF!</definedName>
    <definedName name="_61__123Graph_XCHART_5" hidden="1">'[9]Variance Sum '!#REF!</definedName>
    <definedName name="_64__123Graph_XCHART_6" hidden="1">'[9]Variance Sum '!#REF!</definedName>
    <definedName name="_66__123Graph_DCHART_1" hidden="1">'[3]Historical IS'!#REF!</definedName>
    <definedName name="_67__123Graph_XCHART_7" hidden="1">'[9]Variance Sum '!#REF!</definedName>
    <definedName name="_7__123Graph_AChart_1A" hidden="1">'[11]19'!#REF!</definedName>
    <definedName name="_7__123Graph_ACHART_6" hidden="1">'[9]Variance Sum '!#REF!</definedName>
    <definedName name="_7__FDSAUDITLINK__" localSheetId="2" hidden="1">{"fdsup://directions/News HTML Viewer?action=OPEN&amp;on_error=off&amp;window=popup_no_button&amp;start_maximized=false&amp;creator=factset&amp;display_string=Click to view document&amp;width=640&amp;height=480&amp;address=ZQFNw6znkp6vDyV1HwIVJkLkw0AT5CW9f6elUXBrchfN6iLXcDASaNxFV4sRfg7mSA","ufCPezA6GyNk29NtKOe4y4pPzCy%2BrjfZKP8aKkCu0M64VCVkp7VCKEJI9AdUamWa8rn9WUpVNIPbTBLzgVSLitQjCNAR2quHLoJKO7DGKOUgj0LQCEoGxTvpqowD1le5I9skgjYRsyiuYpBwo%2BBVx4GTyIBhCIpm3DB4WWycZJf%2Bx5YnOXJSKDPKTJwQBvURhavGjCyzQXsFg5rtokl5KR8ieInoT2R3TMstTZv9p1h4nyT8eOKAhs"}</definedName>
    <definedName name="_7__FDSAUDITLINK__" localSheetId="1" hidden="1">{"fdsup://directions/News HTML Viewer?action=OPEN&amp;on_error=off&amp;window=popup_no_button&amp;start_maximized=false&amp;creator=factset&amp;display_string=Click to view document&amp;width=640&amp;height=480&amp;address=ZQFNw6znkp6vDyV1HwIVJkLkw0AT5CW9f6elUXBrchfN6iLXcDASaNxFV4sRfg7mSA","ufCPezA6GyNk29NtKOe4y4pPzCy%2BrjfZKP8aKkCu0M64VCVkp7VCKEJI9AdUamWa8rn9WUpVNIPbTBLzgVSLitQjCNAR2quHLoJKO7DGKOUgj0LQCEoGxTvpqowD1le5I9skgjYRsyiuYpBwo%2BBVx4GTyIBhCIpm3DB4WWycZJf%2Bx5YnOXJSKDPKTJwQBvURhavGjCyzQXsFg5rtokl5KR8ieInoT2R3TMstTZv9p1h4nyT8eOKAhs"}</definedName>
    <definedName name="_7__FDSAUDITLINK__" hidden="1">{"fdsup://directions/News HTML Viewer?action=OPEN&amp;on_error=off&amp;window=popup_no_button&amp;start_maximized=false&amp;creator=factset&amp;display_string=Click to view document&amp;width=640&amp;height=480&amp;address=ZQFNw6znkp6vDyV1HwIVJkLkw0AT5CW9f6elUXBrchfN6iLXcDASaNxFV4sRfg7mSA","ufCPezA6GyNk29NtKOe4y4pPzCy%2BrjfZKP8aKkCu0M64VCVkp7VCKEJI9AdUamWa8rn9WUpVNIPbTBLzgVSLitQjCNAR2quHLoJKO7DGKOUgj0LQCEoGxTvpqowD1le5I9skgjYRsyiuYpBwo%2BBVx4GTyIBhCIpm3DB4WWycZJf%2Bx5YnOXJSKDPKTJwQBvURhavGjCyzQXsFg5rtokl5KR8ieInoT2R3TMstTZv9p1h4nyT8eOKAhs"}</definedName>
    <definedName name="_70__123Graph_XCHART_8" hidden="1">'[9]Variance Sum '!#REF!</definedName>
    <definedName name="_71__123Graph_DCHART_8" hidden="1">'[3]Historical IS'!#REF!</definedName>
    <definedName name="_73__123Graph_ACHART_5" hidden="1">'[9]Variance Sum '!#REF!</definedName>
    <definedName name="_73__123Graph_XCHART_9" hidden="1">'[9]Variance Sum '!#REF!</definedName>
    <definedName name="_76__123Graph_LBL_ACHART_3" hidden="1">'[3]Historical IS'!#REF!</definedName>
    <definedName name="_8__123Graph_ACHART_7" hidden="1">'[9]Variance Sum '!#REF!</definedName>
    <definedName name="_8__FDSAUDITLINK__" localSheetId="2" hidden="1">{"fdsup://directions/News HTML Viewer?action=OPEN&amp;on_error=off&amp;window=popup_no_button&amp;start_maximized=false&amp;creator=factset&amp;display_string=Click to view document&amp;width=640&amp;height=480&amp;address=ZQErBNSiOJ4JWI13n%2FXVvpxiZzw3EoKhjhiJrbs%2Bj8yW%2BDlg1obm%2ByMq8y","hQTiN75LSnx8RKOyOOlBeLm5xkgVx40ZlWxX69X%2Fnx1bQrR86gldabkqYgYSiYAUaus8YsBHnJfkhnVZs8N2gqWzOr6Nd8Gg%3D%3D"}</definedName>
    <definedName name="_8__FDSAUDITLINK__" localSheetId="1" hidden="1">{"fdsup://directions/News HTML Viewer?action=OPEN&amp;on_error=off&amp;window=popup_no_button&amp;start_maximized=false&amp;creator=factset&amp;display_string=Click to view document&amp;width=640&amp;height=480&amp;address=ZQErBNSiOJ4JWI13n%2FXVvpxiZzw3EoKhjhiJrbs%2Bj8yW%2BDlg1obm%2ByMq8y","hQTiN75LSnx8RKOyOOlBeLm5xkgVx40ZlWxX69X%2Fnx1bQrR86gldabkqYgYSiYAUaus8YsBHnJfkhnVZs8N2gqWzOr6Nd8Gg%3D%3D"}</definedName>
    <definedName name="_8__FDSAUDITLINK__" hidden="1">{"fdsup://directions/News HTML Viewer?action=OPEN&amp;on_error=off&amp;window=popup_no_button&amp;start_maximized=false&amp;creator=factset&amp;display_string=Click to view document&amp;width=640&amp;height=480&amp;address=ZQErBNSiOJ4JWI13n%2FXVvpxiZzw3EoKhjhiJrbs%2Bj8yW%2BDlg1obm%2ByMq8y","hQTiN75LSnx8RKOyOOlBeLm5xkgVx40ZlWxX69X%2Fnx1bQrR86gldabkqYgYSiYAUaus8YsBHnJfkhnVZs8N2gqWzOr6Nd8Gg%3D%3D"}</definedName>
    <definedName name="_81__123Graph_LBL_ACHART_4" hidden="1">'[3]Historical IS'!#REF!</definedName>
    <definedName name="_85__123Graph_ACHART_6" hidden="1">'[9]Variance Sum '!#REF!</definedName>
    <definedName name="_86__123Graph_LBL_BCHART_3" hidden="1">'[3]Historical IS'!#REF!</definedName>
    <definedName name="_9__123Graph_ACHART_8" hidden="1">'[9]Variance Sum '!#REF!</definedName>
    <definedName name="_9__FDSAUDITLINK__" localSheetId="2" hidden="1">{"fdsup://directions/News HTML Viewer?action=OPEN&amp;on_error=off&amp;window=popup_no_button&amp;start_maximized=false&amp;creator=factset&amp;display_string=Click to view document&amp;width=640&amp;height=480&amp;address=ZQFNw6znkp6vDyV1HwLVKC6OP2t49SjmFMl9sfXFQtKIVGAzXYefrNnIT1XdSiEKqX","I4EWdFlVuNmWyORzxtYyzjHymjuAu0i1%2FkFHGNzoPJO2SuuqnegT3bJDTHQ7W1pEYXmT9tH%2BTRWM5VWdlc088rPZprSnlRyRRjKMeBK9ZpAWy3K9mJIyUkrcI5Q8JaQPAdv1ZJL53ZV0nZiFWNTy1e%2F42Rv6FMB33NXGBOV33QzS5GbH1qLwjRZ7SBNtxeuYCAPh2pNxkPyzVuwuzb4rlh0LpDiV0nfyrbXtmaEVYP5RhsDW%2Bxgw1ui","vLD4Q%3D%3D"}</definedName>
    <definedName name="_9__FDSAUDITLINK__" localSheetId="1" hidden="1">{"fdsup://directions/News HTML Viewer?action=OPEN&amp;on_error=off&amp;window=popup_no_button&amp;start_maximized=false&amp;creator=factset&amp;display_string=Click to view document&amp;width=640&amp;height=480&amp;address=ZQFNw6znkp6vDyV1HwLVKC6OP2t49SjmFMl9sfXFQtKIVGAzXYefrNnIT1XdSiEKqX","I4EWdFlVuNmWyORzxtYyzjHymjuAu0i1%2FkFHGNzoPJO2SuuqnegT3bJDTHQ7W1pEYXmT9tH%2BTRWM5VWdlc088rPZprSnlRyRRjKMeBK9ZpAWy3K9mJIyUkrcI5Q8JaQPAdv1ZJL53ZV0nZiFWNTy1e%2F42Rv6FMB33NXGBOV33QzS5GbH1qLwjRZ7SBNtxeuYCAPh2pNxkPyzVuwuzb4rlh0LpDiV0nfyrbXtmaEVYP5RhsDW%2Bxgw1ui","vLD4Q%3D%3D"}</definedName>
    <definedName name="_9__FDSAUDITLINK__" hidden="1">{"fdsup://directions/News HTML Viewer?action=OPEN&amp;on_error=off&amp;window=popup_no_button&amp;start_maximized=false&amp;creator=factset&amp;display_string=Click to view document&amp;width=640&amp;height=480&amp;address=ZQFNw6znkp6vDyV1HwLVKC6OP2t49SjmFMl9sfXFQtKIVGAzXYefrNnIT1XdSiEKqX","I4EWdFlVuNmWyORzxtYyzjHymjuAu0i1%2FkFHGNzoPJO2SuuqnegT3bJDTHQ7W1pEYXmT9tH%2BTRWM5VWdlc088rPZprSnlRyRRjKMeBK9ZpAWy3K9mJIyUkrcI5Q8JaQPAdv1ZJL53ZV0nZiFWNTy1e%2F42Rv6FMB33NXGBOV33QzS5GbH1qLwjRZ7SBNtxeuYCAPh2pNxkPyzVuwuzb4rlh0LpDiV0nfyrbXtmaEVYP5RhsDW%2Bxgw1ui","vLD4Q%3D%3D"}</definedName>
    <definedName name="_91__123Graph_LBL_BCHART_4" hidden="1">'[3]Historical IS'!#REF!</definedName>
    <definedName name="_96__123Graph_LBL_CCHART_3" hidden="1">'[3]Historical IS'!#REF!</definedName>
    <definedName name="_97__123Graph_ACHART_7" hidden="1">'[9]Variance Sum '!#REF!</definedName>
    <definedName name="_ad2" localSheetId="2" hidden="1">{#N/A,#N/A,FALSE,"INDEX 23%";#N/A,#N/A,FALSE,"Sheet 3 23%";#N/A,#N/A,FALSE,"CONSIDER 23%";#N/A,#N/A,FALSE,"SALSUM 23%";#N/A,#N/A,FALSE,"CONSIDER 23%";#N/A,#N/A,FALSE,"SAVE3 23%"}</definedName>
    <definedName name="_ad2" localSheetId="1" hidden="1">{#N/A,#N/A,FALSE,"INDEX 23%";#N/A,#N/A,FALSE,"Sheet 3 23%";#N/A,#N/A,FALSE,"CONSIDER 23%";#N/A,#N/A,FALSE,"SALSUM 23%";#N/A,#N/A,FALSE,"CONSIDER 23%";#N/A,#N/A,FALSE,"SAVE3 23%"}</definedName>
    <definedName name="_ad2" hidden="1">{#N/A,#N/A,FALSE,"INDEX 23%";#N/A,#N/A,FALSE,"Sheet 3 23%";#N/A,#N/A,FALSE,"CONSIDER 23%";#N/A,#N/A,FALSE,"SALSUM 23%";#N/A,#N/A,FALSE,"CONSIDER 23%";#N/A,#N/A,FALSE,"SAVE3 23%"}</definedName>
    <definedName name="_APW_RESTORE_DATA1069" hidden="1">'[6]15'!$C$12,'[6]15'!$C$12</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FALSE</definedName>
    <definedName name="_AtRisk_SimSetting_StdRecalcBehavior" hidden="1">0</definedName>
    <definedName name="_AtRisk_SimSetting_StdRecalcWithoutRiskStatic" hidden="1">0</definedName>
    <definedName name="_AtRisk_SimSetting_StdRecalcWithoutRiskStaticPercentile" hidden="1">0.5</definedName>
    <definedName name="_bdm.00EC971BF37311D6B67A0010A48BFF38.edm" hidden="1">'[13]FDCC Segment Analysis'!$A$1:$IV$65536</definedName>
    <definedName name="_bdm.03D87D66EE9C4708BEA523340DDB1D70.edm" hidden="1">'[14]EBITDA Margin'!$A:$IV</definedName>
    <definedName name="_bdm.05906B188E6A444082AB012DF78D1B67.edm" hidden="1">[15]Sales!$A:$IV</definedName>
    <definedName name="_bdm.059A04CEAB6841FD8376385191BA7A2B.edm" localSheetId="2" hidden="1">#REF!</definedName>
    <definedName name="_bdm.059A04CEAB6841FD8376385191BA7A2B.edm" hidden="1">#REF!</definedName>
    <definedName name="_bdm.0B5E4A07F78E4E3E923312BD37FD77A2.edm" hidden="1">'[16]EV to EBITDA'!$A$1:$IV$65536</definedName>
    <definedName name="_bdm.0C33AFDBAA8C44C1AA5AECDF1A0CF481.edm" localSheetId="2" hidden="1">#REF!</definedName>
    <definedName name="_bdm.0C33AFDBAA8C44C1AA5AECDF1A0CF481.edm" hidden="1">#REF!</definedName>
    <definedName name="_bdm.0D9406D4DF7248D891E65992B6EED3C4.edm" hidden="1">'[14]2007 PE'!$A:$IV</definedName>
    <definedName name="_bdm.0F9C06B7D3BB4D5DA957BA5664F6B0BD.edm" localSheetId="2" hidden="1">#REF!</definedName>
    <definedName name="_bdm.0F9C06B7D3BB4D5DA957BA5664F6B0BD.edm" hidden="1">#REF!</definedName>
    <definedName name="_bdm.0FCCD82E92174F49BA510BC58EA65A32.edm" hidden="1">'[17]Bond Tend-Converts  &amp; Term Loan'!$A:$IV</definedName>
    <definedName name="_bdm.14D650A9568545CDA455DBB05600EB1A.edm" localSheetId="2" hidden="1">#REF!</definedName>
    <definedName name="_bdm.14D650A9568545CDA455DBB05600EB1A.edm" hidden="1">#REF!</definedName>
    <definedName name="_bdm.17BDBAFA96E3414AADD23A3AB8ADB20D.edm" hidden="1">#REF!</definedName>
    <definedName name="_bdm.1AEA78CBDF4C4DAC8E32E61EF1B11F6E.edm" hidden="1">'[14]EV-EBITDA'!$A:$IV</definedName>
    <definedName name="_bdm.1E978051F71841AB88DBFD5F9C9014EA.edm" localSheetId="2" hidden="1">#REF!</definedName>
    <definedName name="_bdm.1E978051F71841AB88DBFD5F9C9014EA.edm" hidden="1">#REF!</definedName>
    <definedName name="_bdm.206C2D94AA3711D6B64A0010A494EFA8.edm" hidden="1">'[18]EPS Chart_CRNv2'!$A$1:$IV$65536</definedName>
    <definedName name="_bdm.218FC2502F2042DBAA48A34C2C2E472A.edm" hidden="1">'[19]Operating Expenses'!$A:$IV</definedName>
    <definedName name="_bdm.21BD3C68137B432897A83FDAA840A4F7.edm" hidden="1">'[20]Proj Segments'!$A:$IV</definedName>
    <definedName name="_bdm.2398C53567284E5E8937DD13BB789BD3.edm" hidden="1">'[21]Financials 2'!$A$1:$IV$65536</definedName>
    <definedName name="_bdm.274B0D3A6F384C2EBB51DA0832E6C5F3.edm" hidden="1">'[17]Bond Tender -Partial'!$A:$IV</definedName>
    <definedName name="_bdm.27AF6D5BF45F4FA6A484C424DED4890F.edm" localSheetId="2" hidden="1">#REF!</definedName>
    <definedName name="_bdm.27AF6D5BF45F4FA6A484C424DED4890F.edm" hidden="1">#REF!</definedName>
    <definedName name="_bdm.28F3C3B79E43484AA41A87D12ADB61B5.edm" hidden="1">'[16]2003 to 2005 Debt Maturities'!$A$1:$IV$65536</definedName>
    <definedName name="_bdm.29B0110651EC41F8AA7D00F490BD88A3.edm" localSheetId="2" hidden="1">#REF!</definedName>
    <definedName name="_bdm.29B0110651EC41F8AA7D00F490BD88A3.edm" hidden="1">#REF!</definedName>
    <definedName name="_bdm.29B6C90491534050B2C5F5D0FAC008D1.edm" hidden="1">'[22]Turner Industries'!$A$1:$IV$65536</definedName>
    <definedName name="_bdm.2C62F0F9A76D482C81350F72E774BA90.edm" localSheetId="2" hidden="1">#REF!</definedName>
    <definedName name="_bdm.2C62F0F9A76D482C81350F72E774BA90.edm" hidden="1">#REF!</definedName>
    <definedName name="_bdm.2C72CEEE222D4D34B105F10FCC846016.edm" hidden="1">#REF!</definedName>
    <definedName name="_bdm.2F27BB94C070456CA7A2B5CADFA5D872.edm" hidden="1">#REF!</definedName>
    <definedName name="_bdm.2FDFBF0EBFB648DBA7942CF3DD0D5723.edm" hidden="1">#REF!</definedName>
    <definedName name="_bdm.300AD74A4CB340EC819E80CB01F466A0.edm" hidden="1">[16]PE!$A$1:$IV$65536</definedName>
    <definedName name="_bdm.321461BAC40D4545B76FDBACCB2D1F7F.edm" hidden="1">[14]Graphs!$A:$IV</definedName>
    <definedName name="_bdm.327C600634DB461DA572D3017DFAF420.edm" localSheetId="2" hidden="1">#REF!</definedName>
    <definedName name="_bdm.327C600634DB461DA572D3017DFAF420.edm" hidden="1">#REF!</definedName>
    <definedName name="_bdm.327EA03D3A584F82A302CFE810FD977E.edm" hidden="1">'[23]CPS Revenue Breakdown'!$A$1:$IV$65536</definedName>
    <definedName name="_bdm.329FD9CDA97C40029C4A921D6224414B.edm" hidden="1">[16]ROIC!$A$1:$IV$65536</definedName>
    <definedName name="_bdm.3540590B26A94C0A8576FDB7DB8C4AF1.edm" localSheetId="2" hidden="1">#REF!</definedName>
    <definedName name="_bdm.3540590B26A94C0A8576FDB7DB8C4AF1.edm" hidden="1">#REF!</definedName>
    <definedName name="_bdm.367EF29020F54464A604B6D1C035A4CE.edm" hidden="1">'[15]N.A. Beverages'!$A:$IV</definedName>
    <definedName name="_bdm.39C9E15CE9D24374A40E40FCDF6B0E3F.edm" hidden="1">[22]KBR!$A$1:$IV$65536</definedName>
    <definedName name="_bdm.3D8DD8A196234B238B135DBBF4C005CA.edm" hidden="1">'[17]Credit Ratings'!$A:$IV</definedName>
    <definedName name="_bdm.40007D5D40F74A8AAAA78F502D9A0882.edm" hidden="1">'[17]Bond Tender -December'!$A:$IV</definedName>
    <definedName name="_bdm.43BEFD54E5614A47BA6CC71AF25685D4.edm" hidden="1">[24]Preslinks!$A$1:$IV$65536</definedName>
    <definedName name="_bdm.479675BA8C4D495DBE75011ED53CF4E3.edm" hidden="1">'[15]Snacks and Cereals with EBITDA'!$A:$IV</definedName>
    <definedName name="_bdm.4DC3AE1E0F744F5D9EF18EA21D885678.edm" hidden="1">'[16]Float vs Fixed Debt'!$A$1:$IV$65536</definedName>
    <definedName name="_bdm.52D07BF78B6A4374AEFFF1768349FFED.edm" hidden="1">'[15]Valuation Matrix'!$A:$IV</definedName>
    <definedName name="_bdm.5A04ECE0D0564824BCBF65944AC5692F.edm" hidden="1">'[17]Bond Tender -September'!$A:$IV</definedName>
    <definedName name="_bdm.5C515283C3844DE7B59A1A3C7E357272.edm" localSheetId="2" hidden="1">#REF!</definedName>
    <definedName name="_bdm.5C515283C3844DE7B59A1A3C7E357272.edm" hidden="1">#REF!</definedName>
    <definedName name="_bdm.5CB97DDBD8B04992BBEEE01D4E5D4153.edm" hidden="1">#REF!</definedName>
    <definedName name="_bdm.5DB964F708F7494C97ED464D4564975A.edm" hidden="1">#REF!</definedName>
    <definedName name="_bdm.5E53A581DBA5465189E3F86D6F558BBE.edm" hidden="1">#REF!</definedName>
    <definedName name="_bdm.635BC897BE9843D6A2C05F29B3D114D3.edm" hidden="1">'[25]Accretion Output'!$A$1:$IV$65536</definedName>
    <definedName name="_bdm.6439EF6C1B7947B697BEA44180D08C14.edm" hidden="1">'[14]Cap Structure'!$A:$IV</definedName>
    <definedName name="_bdm.64958CF40B3D4803B3763DFFA32FEA8F.edm" localSheetId="2" hidden="1">#REF!</definedName>
    <definedName name="_bdm.64958CF40B3D4803B3763DFFA32FEA8F.edm" hidden="1">#REF!</definedName>
    <definedName name="_bdm.65E45162282845EDBAC926617876E467.edm" hidden="1">'[26]IS - RSM Format'!$A:$IV</definedName>
    <definedName name="_bdm.68C63F4515314BF89862B5A20C1BD7F8.edm" hidden="1">'[25]NewCo to RLRN'!$A$1:$IV$65536</definedName>
    <definedName name="_bdm.6B93DC17073148DCB5B12F9DC9711371.edm" hidden="1">[17]EBITDA!$A:$IV</definedName>
    <definedName name="_bdm.726808AF6ACB495FA1B21036DFA75F1F.edm" hidden="1">'[25]Projections vs Consensus'!$A$1:$IV$65536</definedName>
    <definedName name="_bdm.7281F6A5FAA1459CA054B0A9014DFCCB.edm" hidden="1">[15]EBITDA!$A:$IV</definedName>
    <definedName name="_bdm.7402D68543554D3F9E6020D8D75E922D.edm" localSheetId="2" hidden="1">#REF!</definedName>
    <definedName name="_bdm.7402D68543554D3F9E6020D8D75E922D.edm" hidden="1">#REF!</definedName>
    <definedName name="_bdm.75AEB8ED3BB74DDAAF13881E19CF0474.edm" hidden="1">'[22]FLR by Market'!$A$1:$IV$65536</definedName>
    <definedName name="_bdm.7642D67D3A4649329119F37E5AF35977.edm" localSheetId="2" hidden="1">#REF!</definedName>
    <definedName name="_bdm.7642D67D3A4649329119F37E5AF35977.edm" hidden="1">#REF!</definedName>
    <definedName name="_bdm.76CB26C38BD6425B8EF13D4F9F050D8C.edm" hidden="1">'[23]CPS Organic Growth'!$A$1:$IV$65536</definedName>
    <definedName name="_bdm.77E3DB1B6A6448A88B71EC33708EDC78.edm" hidden="1">[22]Claims!$A$1:$IV$65536</definedName>
    <definedName name="_bdm.803667C105C14884B5A6CB9298713468.edm" hidden="1">[16]MDC!$A$1:$IV$65536</definedName>
    <definedName name="_bdm.87B961DA449147019B127CB030FB395D.edm" hidden="1">'[17]PE 2007'!$A:$IV</definedName>
    <definedName name="_bdm.8BF2AEA7EF6D48A08BF046805387368F.edm" hidden="1">'[17]EPS Impact - Converts'!$A:$IV</definedName>
    <definedName name="_bdm.8EDB28874E7740DAB3588584BA6B3AC0.edm" hidden="1">'[20]Forecasted IS'!$A:$IV</definedName>
    <definedName name="_bdm.9632FA047B6C4BD6A9EC28180C36ECC2.edm" hidden="1">'[17]EPS Impact - September'!$A:$IV</definedName>
    <definedName name="_bdm.983AC8FF6A984882AED2CBB174642E2F.edm" hidden="1">'[16]EBIT Margin'!$A$1:$IV$65536</definedName>
    <definedName name="_bdm.9CDC35CDB7B143079762F320F757C403.edm" localSheetId="2" hidden="1">#REF!</definedName>
    <definedName name="_bdm.9CDC35CDB7B143079762F320F757C403.edm" hidden="1">#REF!</definedName>
    <definedName name="_bdm.A00643E6A705476084A5F584F5934ED2.edm" hidden="1">'[23]Financials (DMRC)'!$A$1:$IV$65536</definedName>
    <definedName name="_bdm.AFA5325CABEF411D973B2A96C516455C.edm" hidden="1">'[17]EPS Impact-Converts &amp; Term Loan'!$A:$IV</definedName>
    <definedName name="_bdm.B4A5301D855B4842B954C40E18BCDFE1.edm" localSheetId="2" hidden="1">#REF!</definedName>
    <definedName name="_bdm.B4A5301D855B4842B954C40E18BCDFE1.edm" hidden="1">#REF!</definedName>
    <definedName name="_bdm.B5AA4D493B8F4944831CC7956F823060.edm" hidden="1">'[15]KFT Cap Table'!$A:$IV</definedName>
    <definedName name="_bdm.B5E1CE290D664EC9908CE120B7DDB7AD.edm" hidden="1">'[27]Output_Revenue Bridge'!$1:$1048576</definedName>
    <definedName name="_bdm.B9A660B732094214BD8FD30C78D1832C.edm" hidden="1">'[15]Projected IS'!$A:$IV</definedName>
    <definedName name="_bdm.BA759280F5E749B5B422ACEA85F12DF4.edm" hidden="1">'[16]Price to BV'!$A$1:$IV$65536</definedName>
    <definedName name="_bdm.BC9B0001F6A643819780F058D87629FE.edm" localSheetId="2" hidden="1">#REF!</definedName>
    <definedName name="_bdm.BC9B0001F6A643819780F058D87629FE.edm" hidden="1">#REF!</definedName>
    <definedName name="_bdm.BD31A80AEEEA484CB8BF6204D87FC893.edm" hidden="1">'[22]Foster Wheeler'!$A$1:$IV$65536</definedName>
    <definedName name="_bdm.BE1138ED4F2C4D458D42DB1603A7BEBC.edm" localSheetId="2" hidden="1">#REF!</definedName>
    <definedName name="_bdm.BE1138ED4F2C4D458D42DB1603A7BEBC.edm" hidden="1">#REF!</definedName>
    <definedName name="_bdm.C188DEB9EA794D2B9424146E2B96FFB1.edm" hidden="1">'[17]EPS Impact - Partial'!$A:$IV</definedName>
    <definedName name="_bdm.C3134772A95044C0BBF726C26494B80A.edm" localSheetId="2" hidden="1">#REF!</definedName>
    <definedName name="_bdm.C3134772A95044C0BBF726C26494B80A.edm" hidden="1">#REF!</definedName>
    <definedName name="_bdm.C3E13177535448438E150830D06FAD0D.edm" hidden="1">[25]Projections!$A$1:$IV$65536</definedName>
    <definedName name="_bdm.C44E31DF6C60426E880C72CDF290FE31.edm" hidden="1">[20]Pet!$A:$IV</definedName>
    <definedName name="_bdm.C5EDB231EACF4933A91709BEAB7F261C.edm" hidden="1">'[28]WACC Analysis Output'!$A:$IV</definedName>
    <definedName name="_bdm.C7CC55C9ABCC45E884F97F9F2E3F4C20.edm" hidden="1">'[15]Historical IS'!$A:$IV</definedName>
    <definedName name="_bdm.C91F5F3D079A4D32A04223D4D2D0D2EF.edm" hidden="1">[15]Europe!$A:$IV</definedName>
    <definedName name="_bdm.CB259BD4849049109A20B61D26E7B3A1.edm" localSheetId="2" hidden="1">#REF!</definedName>
    <definedName name="_bdm.CB259BD4849049109A20B61D26E7B3A1.edm" hidden="1">#REF!</definedName>
    <definedName name="_bdm.CCEAF1C7CD844F1680C21E598238AD7E.edm" hidden="1">'[17]EPS Impact - December'!$A:$IV</definedName>
    <definedName name="_bdm.CD68F174392445A1AAD2D748A8B8E2DA.edm" localSheetId="2" hidden="1">#REF!</definedName>
    <definedName name="_bdm.CD68F174392445A1AAD2D748A8B8E2DA.edm" hidden="1">#REF!</definedName>
    <definedName name="_bdm.CD7D288B5176451BBC3359C071E017A8.edm" hidden="1">[15]Grocery!$A:$IV</definedName>
    <definedName name="_bdm.CE09E2743BB84A9CB308426E2B57BD1F.edm" hidden="1">'[17]Bond Tender -Converts'!$A:$IV</definedName>
    <definedName name="_bdm.CFBDF5A60D4F45978B624A4FDBDBD150.edm" localSheetId="2" hidden="1">#REF!</definedName>
    <definedName name="_bdm.CFBDF5A60D4F45978B624A4FDBDBD150.edm" hidden="1">#REF!</definedName>
    <definedName name="_bdm.D46855DF652F42BE89C491E9A6869A75.edm" hidden="1">'[15]Football Test'!$A:$IV</definedName>
    <definedName name="_bdm.D5FAA374367241959C322560ED7F8A37.edm" hidden="1">'[23]Financials (TALX)'!$A$1:$IV$65536</definedName>
    <definedName name="_bdm.DA40FBE9A21F45CAAF44C89D86D767E0.edm" hidden="1">'[23]Financials (LTBG)'!$A$1:$IV$65536</definedName>
    <definedName name="_bdm.DB605B37F9B841669618E7C663239E8A.edm" localSheetId="2" hidden="1">#REF!</definedName>
    <definedName name="_bdm.DB605B37F9B841669618E7C663239E8A.edm" hidden="1">#REF!</definedName>
    <definedName name="_bdm.DDFD186977C3490DB27E6BDB784C088E.edm" hidden="1">[15]Latin!$A:$IV</definedName>
    <definedName name="_bdm.E1A69C89EBB24F4D952BDB6180BBA079.edm" localSheetId="2" hidden="1">#REF!</definedName>
    <definedName name="_bdm.E1A69C89EBB24F4D952BDB6180BBA079.edm" hidden="1">#REF!</definedName>
    <definedName name="_bdm.E25DFB2D5F7348FAA986B280A4191B95.edm" hidden="1">'[14]2007 EPS Growth'!$A:$IV</definedName>
    <definedName name="_bdm.E301D10B88FE49F2B5A5CEFC37657D97.edm" hidden="1">[14]Sheet1!$A:$IV</definedName>
    <definedName name="_bdm.E759967588A5442C9B723120C8E73070.edm" hidden="1">'[22]Market Share Leadership'!$A$1:$IV$65536</definedName>
    <definedName name="_bdm.E77B64C90FAE4763BCB3FE1B09F2B081.edm" localSheetId="2" hidden="1">#REF!</definedName>
    <definedName name="_bdm.E77B64C90FAE4763BCB3FE1B09F2B081.edm" hidden="1">#REF!</definedName>
    <definedName name="_bdm.E937EE7248F84D859F21599AD1D57D1F.edm" hidden="1">'[17]EV to EBITDA'!$A:$IV</definedName>
    <definedName name="_bdm.EFBF36B19F3D40E5AA9B1AE4BBF25B0C.edm" hidden="1">'[15]N.A. Cheese &amp; Foodservice'!$A:$IV</definedName>
    <definedName name="_bdm.EFFE85B69881429E82FC98B1A1AD2365.edm" hidden="1">[20]Consumer!$A:$IV</definedName>
    <definedName name="_bdm.F0C4D0A06132474297172E66F1E293D3.edm" hidden="1">'[25]Football Field'!$A$1:$IV$65536</definedName>
    <definedName name="_bdm.F16CDE695B5146908E78CDD9F5E25F2C.edm" hidden="1">[22]HAL!$A$1:$IV$65536</definedName>
    <definedName name="_bdm.F2BA1AC816734F6DB2CB1813D06AF67A.edm" localSheetId="2" hidden="1">#REF!</definedName>
    <definedName name="_bdm.F2BA1AC816734F6DB2CB1813D06AF67A.edm" hidden="1">#REF!</definedName>
    <definedName name="_bdm.F4BAA608324149CDBA81AD9250AD0847.edm" hidden="1">#REF!</definedName>
    <definedName name="_bdm.F92277C17C604507824E7D09151BA3D8.edm" hidden="1">[15]Convenient!$A:$IV</definedName>
    <definedName name="_bdm.FADF7C44AECD427A9A1F571F1D1B1EF2.edm" hidden="1">[17]Sales!$A:$IV</definedName>
    <definedName name="_bdm.FB06355068A6473E8BFD84F095498EEF.edm" hidden="1">'[23]Financials (EFDS)'!$A$1:$IV$65536</definedName>
    <definedName name="_bdm.FCC6B18BE7004556877909E70B057CC2.edm" localSheetId="2" hidden="1">#REF!</definedName>
    <definedName name="_bdm.FCC6B18BE7004556877909E70B057CC2.edm" hidden="1">#REF!</definedName>
    <definedName name="_c" localSheetId="2" hidden="1">{#N/A,#N/A,FALSE,"SUMMARY";#N/A,#N/A,FALSE,"PAGE 1";#N/A,#N/A,FALSE,"PAGE 2";#N/A,#N/A,FALSE,"PAGE 3";#N/A,#N/A,FALSE,"PAGE 4";#N/A,#N/A,FALSE,"PAGE 5";#N/A,#N/A,FALSE,"PAGE 6";#N/A,#N/A,FALSE,"PAGE 7";#N/A,#N/A,FALSE,"PAGE 8";#N/A,#N/A,FALSE,"PAGE 9";#N/A,#N/A,FALSE,"PAGE 10";#N/A,#N/A,FALSE,"PAGE 11";#N/A,#N/A,FALSE,"PAGE 12";#N/A,#N/A,FALSE,"PAGE 13";#N/A,#N/A,FALSE,"PAGE 14";#N/A,#N/A,FALSE,"PAGE 15";#N/A,#N/A,FALSE,"PAGE 16"}</definedName>
    <definedName name="_c" localSheetId="1" hidden="1">{#N/A,#N/A,FALSE,"SUMMARY";#N/A,#N/A,FALSE,"PAGE 1";#N/A,#N/A,FALSE,"PAGE 2";#N/A,#N/A,FALSE,"PAGE 3";#N/A,#N/A,FALSE,"PAGE 4";#N/A,#N/A,FALSE,"PAGE 5";#N/A,#N/A,FALSE,"PAGE 6";#N/A,#N/A,FALSE,"PAGE 7";#N/A,#N/A,FALSE,"PAGE 8";#N/A,#N/A,FALSE,"PAGE 9";#N/A,#N/A,FALSE,"PAGE 10";#N/A,#N/A,FALSE,"PAGE 11";#N/A,#N/A,FALSE,"PAGE 12";#N/A,#N/A,FALSE,"PAGE 13";#N/A,#N/A,FALSE,"PAGE 14";#N/A,#N/A,FALSE,"PAGE 15";#N/A,#N/A,FALSE,"PAGE 16"}</definedName>
    <definedName name="_c" hidden="1">{#N/A,#N/A,FALSE,"SUMMARY";#N/A,#N/A,FALSE,"PAGE 1";#N/A,#N/A,FALSE,"PAGE 2";#N/A,#N/A,FALSE,"PAGE 3";#N/A,#N/A,FALSE,"PAGE 4";#N/A,#N/A,FALSE,"PAGE 5";#N/A,#N/A,FALSE,"PAGE 6";#N/A,#N/A,FALSE,"PAGE 7";#N/A,#N/A,FALSE,"PAGE 8";#N/A,#N/A,FALSE,"PAGE 9";#N/A,#N/A,FALSE,"PAGE 10";#N/A,#N/A,FALSE,"PAGE 11";#N/A,#N/A,FALSE,"PAGE 12";#N/A,#N/A,FALSE,"PAGE 13";#N/A,#N/A,FALSE,"PAGE 14";#N/A,#N/A,FALSE,"PAGE 15";#N/A,#N/A,FALSE,"PAGE 16"}</definedName>
    <definedName name="_cd1" localSheetId="2" hidden="1">{#N/A,#N/A,FALSE,"Job Sched"}</definedName>
    <definedName name="_cd1" localSheetId="1" hidden="1">{#N/A,#N/A,FALSE,"Job Sched"}</definedName>
    <definedName name="_cd1" hidden="1">{#N/A,#N/A,FALSE,"Job Sched"}</definedName>
    <definedName name="_cd2" localSheetId="2" hidden="1">{#N/A,#N/A,FALSE,"Job Sched"}</definedName>
    <definedName name="_cd2" localSheetId="1" hidden="1">{#N/A,#N/A,FALSE,"Job Sched"}</definedName>
    <definedName name="_cd2" hidden="1">{#N/A,#N/A,FALSE,"Job Sched"}</definedName>
    <definedName name="_CD3" localSheetId="2" hidden="1">{#N/A,#N/A,FALSE,"Job Sched"}</definedName>
    <definedName name="_CD3" localSheetId="1" hidden="1">{#N/A,#N/A,FALSE,"Job Sched"}</definedName>
    <definedName name="_CD3" hidden="1">{#N/A,#N/A,FALSE,"Job Sched"}</definedName>
    <definedName name="_cd4" localSheetId="2" hidden="1">{#N/A,#N/A,FALSE,"Job Sched"}</definedName>
    <definedName name="_cd4" localSheetId="1" hidden="1">{#N/A,#N/A,FALSE,"Job Sched"}</definedName>
    <definedName name="_cd4" hidden="1">{#N/A,#N/A,FALSE,"Job Sched"}</definedName>
    <definedName name="_Cd5" localSheetId="2" hidden="1">{#N/A,#N/A,FALSE,"A"}</definedName>
    <definedName name="_Cd5" localSheetId="1" hidden="1">{#N/A,#N/A,FALSE,"A"}</definedName>
    <definedName name="_Cd5" hidden="1">{#N/A,#N/A,FALSE,"A"}</definedName>
    <definedName name="_cd8" localSheetId="2" hidden="1">{#N/A,#N/A,FALSE,"Job Sched"}</definedName>
    <definedName name="_cd8" localSheetId="1" hidden="1">{#N/A,#N/A,FALSE,"Job Sched"}</definedName>
    <definedName name="_cd8" hidden="1">{#N/A,#N/A,FALSE,"Job Sched"}</definedName>
    <definedName name="_Dist_Values" hidden="1">#REF!</definedName>
    <definedName name="_Fill" hidden="1">#REF!</definedName>
    <definedName name="_Fill1" hidden="1">[29]LBO!#REF!</definedName>
    <definedName name="_xlnm._FilterDatabase" localSheetId="3" hidden="1">'Community Benefit Index'!$A$5:$L$147</definedName>
    <definedName name="_xlnm._FilterDatabase" localSheetId="4" hidden="1">'Community Building Index'!$A$5:$J$40</definedName>
    <definedName name="_xlnm._FilterDatabase" localSheetId="2" hidden="1">#REF!</definedName>
    <definedName name="_xlnm._FilterDatabase" localSheetId="1" hidden="1">'Title and Project Summary'!#REF!</definedName>
    <definedName name="_xlnm._FilterDatabase" hidden="1">#REF!</definedName>
    <definedName name="_g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g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g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g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g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g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ggt67" localSheetId="2" hidden="1">{"'Vietnam'!$E$21:$W$45","'Vietnam'!$E$21:$W$45"}</definedName>
    <definedName name="_ggt67" localSheetId="1" hidden="1">{"'Vietnam'!$E$21:$W$45","'Vietnam'!$E$21:$W$45"}</definedName>
    <definedName name="_ggt67" hidden="1">{"'Vietnam'!$E$21:$W$45","'Vietnam'!$E$21:$W$45"}</definedName>
    <definedName name="_GSRATES_10" hidden="1">"CF50000120020630        "</definedName>
    <definedName name="_GSRATES_11" hidden="1">"CT30000120021219        "</definedName>
    <definedName name="_GSRATES_12" hidden="1">"CF3000012002063020010630"</definedName>
    <definedName name="_GSRATES_13" hidden="1">"CF3000012002063020010630"</definedName>
    <definedName name="_GSRATES_14" hidden="1">"CF3000012000093020000101"</definedName>
    <definedName name="_GSRATES_15" hidden="1">"CF3000012006040120060101"</definedName>
    <definedName name="_GSRATES_16" hidden="1">"CT30000120030331        "</definedName>
    <definedName name="_GSRATES_17" hidden="1">"CF3000012002123120020101"</definedName>
    <definedName name="_GSRATES_18" hidden="1">"CF3000012003033120030101"</definedName>
    <definedName name="_GSRATES_19" hidden="1">"CF3000012002033120020101"</definedName>
    <definedName name="_GSRATES_2" hidden="1">"CT30000120020630        "</definedName>
    <definedName name="_GSRATES_20" hidden="1">"HY1      Latest  GBPUSD1000001"</definedName>
    <definedName name="_GSRATES_21" hidden="1">"H2001123120031231USDGBP5000001"</definedName>
    <definedName name="_GSRATES_22" hidden="1">"H2001123120031231USDGBP5000001"</definedName>
    <definedName name="_GSRATES_23" hidden="1">"H2002093020020930USDGBP1000001"</definedName>
    <definedName name="_GSRATES_24" hidden="1">"HD1      20021231CADUSD1500001"</definedName>
    <definedName name="_GSRATES_3" hidden="1">"CF3000122002063020010630"</definedName>
    <definedName name="_GSRATES_4" hidden="1">"CF3000012001063020020630"</definedName>
    <definedName name="_GSRATES_5" hidden="1">"CF3000012001123120010630"</definedName>
    <definedName name="_GSRATES_6" hidden="1">"CT30000120020703        "</definedName>
    <definedName name="_GSRATES_7" hidden="1">"CT30000120020703        "</definedName>
    <definedName name="_GSRATES_8" hidden="1">"CT30000120020703        "</definedName>
    <definedName name="_GSRATES_9" hidden="1">"CF5000012001063020020630"</definedName>
    <definedName name="_hod2" localSheetId="2" hidden="1">{#N/A,#N/A,FALSE,"TS";#N/A,#N/A,FALSE,"Combo";#N/A,#N/A,FALSE,"FAIR";#N/A,#N/A,FALSE,"RBC";#N/A,#N/A,FALSE,"xxxx";#N/A,#N/A,FALSE,"A_D";#N/A,#N/A,FALSE,"WACC";#N/A,#N/A,FALSE,"DCF";#N/A,#N/A,FALSE,"LBO";#N/A,#N/A,FALSE,"AcqMults";#N/A,#N/A,FALSE,"CompMults"}</definedName>
    <definedName name="_hod2" localSheetId="1" hidden="1">{#N/A,#N/A,FALSE,"TS";#N/A,#N/A,FALSE,"Combo";#N/A,#N/A,FALSE,"FAIR";#N/A,#N/A,FALSE,"RBC";#N/A,#N/A,FALSE,"xxxx";#N/A,#N/A,FALSE,"A_D";#N/A,#N/A,FALSE,"WACC";#N/A,#N/A,FALSE,"DCF";#N/A,#N/A,FALSE,"LBO";#N/A,#N/A,FALSE,"AcqMults";#N/A,#N/A,FALSE,"CompMults"}</definedName>
    <definedName name="_hod2" hidden="1">{#N/A,#N/A,FALSE,"TS";#N/A,#N/A,FALSE,"Combo";#N/A,#N/A,FALSE,"FAIR";#N/A,#N/A,FALSE,"RBC";#N/A,#N/A,FALSE,"xxxx";#N/A,#N/A,FALSE,"A_D";#N/A,#N/A,FALSE,"WACC";#N/A,#N/A,FALSE,"DCF";#N/A,#N/A,FALSE,"LBO";#N/A,#N/A,FALSE,"AcqMults";#N/A,#N/A,FALSE,"CompMults"}</definedName>
    <definedName name="_HWO2" localSheetId="2" hidden="1">{"headcount for Marketing calendar 98",#N/A,FALSE,"Area";"headcount for Marketing for fiscal 1999",#N/A,FALSE,"Area";"headcount for Marketing for Fiscal 2000",#N/A,FALSE,"Area"}</definedName>
    <definedName name="_HWO2" localSheetId="1" hidden="1">{"headcount for Marketing calendar 98",#N/A,FALSE,"Area";"headcount for Marketing for fiscal 1999",#N/A,FALSE,"Area";"headcount for Marketing for Fiscal 2000",#N/A,FALSE,"Area"}</definedName>
    <definedName name="_HWO2" hidden="1">{"headcount for Marketing calendar 98",#N/A,FALSE,"Area";"headcount for Marketing for fiscal 1999",#N/A,FALSE,"Area";"headcount for Marketing for Fiscal 2000",#N/A,FALSE,"Area"}</definedName>
    <definedName name="_ibo2" localSheetId="2" hidden="1">{#N/A,#N/A,FALSE,"Summary";#N/A,#N/A,FALSE,"Projections";#N/A,#N/A,FALSE,"Mkt Mults";#N/A,#N/A,FALSE,"DCF";#N/A,#N/A,FALSE,"Accr Dil";#N/A,#N/A,FALSE,"PIC LBO";#N/A,#N/A,FALSE,"MULT10_4";#N/A,#N/A,FALSE,"CBI LBO"}</definedName>
    <definedName name="_ibo2" localSheetId="1" hidden="1">{#N/A,#N/A,FALSE,"Summary";#N/A,#N/A,FALSE,"Projections";#N/A,#N/A,FALSE,"Mkt Mults";#N/A,#N/A,FALSE,"DCF";#N/A,#N/A,FALSE,"Accr Dil";#N/A,#N/A,FALSE,"PIC LBO";#N/A,#N/A,FALSE,"MULT10_4";#N/A,#N/A,FALSE,"CBI LBO"}</definedName>
    <definedName name="_ibo2" hidden="1">{#N/A,#N/A,FALSE,"Summary";#N/A,#N/A,FALSE,"Projections";#N/A,#N/A,FALSE,"Mkt Mults";#N/A,#N/A,FALSE,"DCF";#N/A,#N/A,FALSE,"Accr Dil";#N/A,#N/A,FALSE,"PIC LBO";#N/A,#N/A,FALSE,"MULT10_4";#N/A,#N/A,FALSE,"CBI LBO"}</definedName>
    <definedName name="_int1" localSheetId="2" hidden="1">{#N/A,#N/A,FALSE,"assump";#N/A,#N/A,FALSE,"open";#N/A,#N/A,FALSE,"bs";#N/A,#N/A,FALSE,"is";#N/A,#N/A,FALSE,"cf"}</definedName>
    <definedName name="_int1" localSheetId="1" hidden="1">{#N/A,#N/A,FALSE,"assump";#N/A,#N/A,FALSE,"open";#N/A,#N/A,FALSE,"bs";#N/A,#N/A,FALSE,"is";#N/A,#N/A,FALSE,"cf"}</definedName>
    <definedName name="_int1" hidden="1">{#N/A,#N/A,FALSE,"assump";#N/A,#N/A,FALSE,"open";#N/A,#N/A,FALSE,"bs";#N/A,#N/A,FALSE,"is";#N/A,#N/A,FALSE,"cf"}</definedName>
    <definedName name="_Key1" localSheetId="1" hidden="1">#REF!</definedName>
    <definedName name="_Key1" hidden="1">#REF!</definedName>
    <definedName name="_key1A" localSheetId="1" hidden="1">#REF!</definedName>
    <definedName name="_key1A" hidden="1">#REF!</definedName>
    <definedName name="_Key2" localSheetId="1" hidden="1">#REF!</definedName>
    <definedName name="_Key2" hidden="1">#REF!</definedName>
    <definedName name="_M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atMult_A" hidden="1">[30]TmntStats!$N$104</definedName>
    <definedName name="_mfg2" localSheetId="2" hidden="1">{"PAGE 1",#N/A,FALSE,"WEST_OT"}</definedName>
    <definedName name="_mfg2" localSheetId="1" hidden="1">{"PAGE 1",#N/A,FALSE,"WEST_OT"}</definedName>
    <definedName name="_mfg2" hidden="1">{"PAGE 1",#N/A,FALSE,"WEST_OT"}</definedName>
    <definedName name="_mfg3" localSheetId="2" hidden="1">{"PAGE 1",#N/A,FALSE,"WEST_OT"}</definedName>
    <definedName name="_mfg3" localSheetId="1" hidden="1">{"PAGE 1",#N/A,FALSE,"WEST_OT"}</definedName>
    <definedName name="_mfg3" hidden="1">{"PAGE 1",#N/A,FALSE,"WEST_OT"}</definedName>
    <definedName name="_mfg4" localSheetId="2" hidden="1">{"PAGE 1",#N/A,FALSE,"WEST_OT"}</definedName>
    <definedName name="_mfg4" localSheetId="1" hidden="1">{"PAGE 1",#N/A,FALSE,"WEST_OT"}</definedName>
    <definedName name="_mfg4" hidden="1">{"PAGE 1",#N/A,FALSE,"WEST_OT"}</definedName>
    <definedName name="_mfg5" localSheetId="2" hidden="1">{"PAGE 1",#N/A,FALSE,"WEST_OT"}</definedName>
    <definedName name="_mfg5" localSheetId="1" hidden="1">{"PAGE 1",#N/A,FALSE,"WEST_OT"}</definedName>
    <definedName name="_mfg5" hidden="1">{"PAGE 1",#N/A,FALSE,"WEST_OT"}</definedName>
    <definedName name="_mp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2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p3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msa2">'[1]100 - Mo Data'!$B$1:$D$65536</definedName>
    <definedName name="_new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new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Order1" hidden="1">255</definedName>
    <definedName name="_Order2" hidden="1">0</definedName>
    <definedName name="_P00comps1" hidden="1">'[31]EU Comps'!$DK$326:$FO$489</definedName>
    <definedName name="_P00comps2" hidden="1">'[31]EU Comps'!$FQ$326:$HL$489</definedName>
    <definedName name="_Parse_In" localSheetId="1" hidden="1">#REF!</definedName>
    <definedName name="_Parse_In" hidden="1">#REF!</definedName>
    <definedName name="_Parse_Out" localSheetId="1" hidden="1">#REF!</definedName>
    <definedName name="_Parse_Out" hidden="1">#REF!</definedName>
    <definedName name="_PL2"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PL2"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PL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PL3"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PL3"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PL3"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PL4" localSheetId="2" hidden="1">{#N/A,#N/A,FALSE,"Report Data";#N/A,#N/A,FALSE,"COMP POOL";#N/A,#N/A,FALSE,"COMP POOL NB95";#N/A,#N/A,FALSE,"COMP POOL NB94"}</definedName>
    <definedName name="_PL4" localSheetId="1" hidden="1">{#N/A,#N/A,FALSE,"Report Data";#N/A,#N/A,FALSE,"COMP POOL";#N/A,#N/A,FALSE,"COMP POOL NB95";#N/A,#N/A,FALSE,"COMP POOL NB94"}</definedName>
    <definedName name="_PL4" hidden="1">{#N/A,#N/A,FALSE,"Report Data";#N/A,#N/A,FALSE,"COMP POOL";#N/A,#N/A,FALSE,"COMP POOL NB95";#N/A,#N/A,FALSE,"COMP POOL NB94"}</definedName>
    <definedName name="_PL5"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PL5"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PL5"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Q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4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4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4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4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4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14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3" hidden="1">'[32]1601 Detail information'!$H$97:$H$129</definedName>
    <definedName name="_q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qq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Regression" hidden="1">#REF!</definedName>
    <definedName name="_Regression_Int" hidden="1">1</definedName>
    <definedName name="_Regression_Out" hidden="1">'[33]All Variables-Not Used'!#REF!</definedName>
    <definedName name="_Regression_X" localSheetId="1" hidden="1">#REF!</definedName>
    <definedName name="_Regression_X" hidden="1">#REF!</definedName>
    <definedName name="_Regression_Y" localSheetId="1" hidden="1">#REF!</definedName>
    <definedName name="_Regression_Y" hidden="1">#REF!</definedName>
    <definedName name="_rod1" localSheetId="2" hidden="1">{#N/A,#N/A,FALSE,"Projections";#N/A,#N/A,FALSE,"Multiples Valuation";#N/A,#N/A,FALSE,"LBO";#N/A,#N/A,FALSE,"Multiples_Sensitivity";#N/A,#N/A,FALSE,"Summary"}</definedName>
    <definedName name="_rod1" localSheetId="1" hidden="1">{#N/A,#N/A,FALSE,"Projections";#N/A,#N/A,FALSE,"Multiples Valuation";#N/A,#N/A,FALSE,"LBO";#N/A,#N/A,FALSE,"Multiples_Sensitivity";#N/A,#N/A,FALSE,"Summary"}</definedName>
    <definedName name="_rod1" hidden="1">{#N/A,#N/A,FALSE,"Projections";#N/A,#N/A,FALSE,"Multiples Valuation";#N/A,#N/A,FALSE,"LBO";#N/A,#N/A,FALSE,"Multiples_Sensitivity";#N/A,#N/A,FALSE,"Summary"}</definedName>
    <definedName name="_Sort" hidden="1">#REF!</definedName>
    <definedName name="_sss1" localSheetId="2" hidden="1">{#N/A,#N/A,FALSE,"SUMMARY";#N/A,#N/A,FALSE,"EAC96PLA";#N/A,#N/A,FALSE,"EAC96EXT";#N/A,#N/A,FALSE,"FINSUM";#N/A,#N/A,FALSE,"1996PL";#N/A,#N/A,FALSE,"RISKOP3rd";#N/A,#N/A,FALSE,"RISKTOTAL";#N/A,#N/A,FALSE,"STAFFING";#N/A,#N/A,FALSE,"Balsht"}</definedName>
    <definedName name="_sss1" localSheetId="1" hidden="1">{#N/A,#N/A,FALSE,"SUMMARY";#N/A,#N/A,FALSE,"EAC96PLA";#N/A,#N/A,FALSE,"EAC96EXT";#N/A,#N/A,FALSE,"FINSUM";#N/A,#N/A,FALSE,"1996PL";#N/A,#N/A,FALSE,"RISKOP3rd";#N/A,#N/A,FALSE,"RISKTOTAL";#N/A,#N/A,FALSE,"STAFFING";#N/A,#N/A,FALSE,"Balsht"}</definedName>
    <definedName name="_sss1" hidden="1">{#N/A,#N/A,FALSE,"SUMMARY";#N/A,#N/A,FALSE,"EAC96PLA";#N/A,#N/A,FALSE,"EAC96EXT";#N/A,#N/A,FALSE,"FINSUM";#N/A,#N/A,FALSE,"1996PL";#N/A,#N/A,FALSE,"RISKOP3rd";#N/A,#N/A,FALSE,"RISKTOTAL";#N/A,#N/A,FALSE,"STAFFING";#N/A,#N/A,FALSE,"Balsht"}</definedName>
    <definedName name="_sss12" localSheetId="2" hidden="1">{#N/A,#N/A,FALSE,"SUMMARY";#N/A,#N/A,FALSE,"EAC96PLA";#N/A,#N/A,FALSE,"EAC96EXT";#N/A,#N/A,FALSE,"FINSUM";#N/A,#N/A,FALSE,"1996PL";#N/A,#N/A,FALSE,"RISKOP3rd";#N/A,#N/A,FALSE,"RISKTOTAL";#N/A,#N/A,FALSE,"STAFFING";#N/A,#N/A,FALSE,"Balsht"}</definedName>
    <definedName name="_sss12" localSheetId="1" hidden="1">{#N/A,#N/A,FALSE,"SUMMARY";#N/A,#N/A,FALSE,"EAC96PLA";#N/A,#N/A,FALSE,"EAC96EXT";#N/A,#N/A,FALSE,"FINSUM";#N/A,#N/A,FALSE,"1996PL";#N/A,#N/A,FALSE,"RISKOP3rd";#N/A,#N/A,FALSE,"RISKTOTAL";#N/A,#N/A,FALSE,"STAFFING";#N/A,#N/A,FALSE,"Balsht"}</definedName>
    <definedName name="_sss12" hidden="1">{#N/A,#N/A,FALSE,"SUMMARY";#N/A,#N/A,FALSE,"EAC96PLA";#N/A,#N/A,FALSE,"EAC96EXT";#N/A,#N/A,FALSE,"FINSUM";#N/A,#N/A,FALSE,"1996PL";#N/A,#N/A,FALSE,"RISKOP3rd";#N/A,#N/A,FALSE,"RISKTOTAL";#N/A,#N/A,FALSE,"STAFFING";#N/A,#N/A,FALSE,"Balsht"}</definedName>
    <definedName name="_sss123" localSheetId="2" hidden="1">{#N/A,#N/A,FALSE,"SUMMARY";#N/A,#N/A,FALSE,"EAC96PLA";#N/A,#N/A,FALSE,"EAC96EXT";#N/A,#N/A,FALSE,"FINSUM";#N/A,#N/A,FALSE,"1996PL";#N/A,#N/A,FALSE,"RISKOP3rd";#N/A,#N/A,FALSE,"RISKTOTAL";#N/A,#N/A,FALSE,"STAFFING";#N/A,#N/A,FALSE,"Balsht"}</definedName>
    <definedName name="_sss123" localSheetId="1" hidden="1">{#N/A,#N/A,FALSE,"SUMMARY";#N/A,#N/A,FALSE,"EAC96PLA";#N/A,#N/A,FALSE,"EAC96EXT";#N/A,#N/A,FALSE,"FINSUM";#N/A,#N/A,FALSE,"1996PL";#N/A,#N/A,FALSE,"RISKOP3rd";#N/A,#N/A,FALSE,"RISKTOTAL";#N/A,#N/A,FALSE,"STAFFING";#N/A,#N/A,FALSE,"Balsht"}</definedName>
    <definedName name="_sss123" hidden="1">{#N/A,#N/A,FALSE,"SUMMARY";#N/A,#N/A,FALSE,"EAC96PLA";#N/A,#N/A,FALSE,"EAC96EXT";#N/A,#N/A,FALSE,"FINSUM";#N/A,#N/A,FALSE,"1996PL";#N/A,#N/A,FALSE,"RISKOP3rd";#N/A,#N/A,FALSE,"RISKTOTAL";#N/A,#N/A,FALSE,"STAFFING";#N/A,#N/A,FALSE,"Balsht"}</definedName>
    <definedName name="_sss4" localSheetId="2" hidden="1">{#N/A,#N/A,FALSE,"SUMMARY";#N/A,#N/A,FALSE,"EAC96PLA";#N/A,#N/A,FALSE,"EAC96EXT";#N/A,#N/A,FALSE,"FINSUM";#N/A,#N/A,FALSE,"1996PL";#N/A,#N/A,FALSE,"RISKOP3rd";#N/A,#N/A,FALSE,"RISKTOTAL";#N/A,#N/A,FALSE,"STAFFING";#N/A,#N/A,FALSE,"Balsht"}</definedName>
    <definedName name="_sss4" localSheetId="1" hidden="1">{#N/A,#N/A,FALSE,"SUMMARY";#N/A,#N/A,FALSE,"EAC96PLA";#N/A,#N/A,FALSE,"EAC96EXT";#N/A,#N/A,FALSE,"FINSUM";#N/A,#N/A,FALSE,"1996PL";#N/A,#N/A,FALSE,"RISKOP3rd";#N/A,#N/A,FALSE,"RISKTOTAL";#N/A,#N/A,FALSE,"STAFFING";#N/A,#N/A,FALSE,"Balsht"}</definedName>
    <definedName name="_sss4" hidden="1">{#N/A,#N/A,FALSE,"SUMMARY";#N/A,#N/A,FALSE,"EAC96PLA";#N/A,#N/A,FALSE,"EAC96EXT";#N/A,#N/A,FALSE,"FINSUM";#N/A,#N/A,FALSE,"1996PL";#N/A,#N/A,FALSE,"RISKOP3rd";#N/A,#N/A,FALSE,"RISKTOTAL";#N/A,#N/A,FALSE,"STAFFING";#N/A,#N/A,FALSE,"Balsht"}</definedName>
    <definedName name="_sss41" localSheetId="2" hidden="1">{#N/A,#N/A,FALSE,"SUMMARY";#N/A,#N/A,FALSE,"EAC96PLA";#N/A,#N/A,FALSE,"EAC96EXT";#N/A,#N/A,FALSE,"FINSUM";#N/A,#N/A,FALSE,"1996PL";#N/A,#N/A,FALSE,"RISKOP3rd";#N/A,#N/A,FALSE,"RISKTOTAL";#N/A,#N/A,FALSE,"STAFFING";#N/A,#N/A,FALSE,"Balsht"}</definedName>
    <definedName name="_sss41" localSheetId="1" hidden="1">{#N/A,#N/A,FALSE,"SUMMARY";#N/A,#N/A,FALSE,"EAC96PLA";#N/A,#N/A,FALSE,"EAC96EXT";#N/A,#N/A,FALSE,"FINSUM";#N/A,#N/A,FALSE,"1996PL";#N/A,#N/A,FALSE,"RISKOP3rd";#N/A,#N/A,FALSE,"RISKTOTAL";#N/A,#N/A,FALSE,"STAFFING";#N/A,#N/A,FALSE,"Balsht"}</definedName>
    <definedName name="_sss41" hidden="1">{#N/A,#N/A,FALSE,"SUMMARY";#N/A,#N/A,FALSE,"EAC96PLA";#N/A,#N/A,FALSE,"EAC96EXT";#N/A,#N/A,FALSE,"FINSUM";#N/A,#N/A,FALSE,"1996PL";#N/A,#N/A,FALSE,"RISKOP3rd";#N/A,#N/A,FALSE,"RISKTOTAL";#N/A,#N/A,FALSE,"STAFFING";#N/A,#N/A,FALSE,"Balsht"}</definedName>
    <definedName name="_st1" localSheetId="2" hidden="1">{#N/A,#N/A,FALSE,"INDEX";#N/A,#N/A,FALSE,"Sheet 3 24%";#N/A,#N/A,FALSE,"CONSIDER 24%";#N/A,#N/A,FALSE,"SALSUM 24%";#N/A,#N/A,FALSE,"SAVE3 24%"}</definedName>
    <definedName name="_st1" localSheetId="1" hidden="1">{#N/A,#N/A,FALSE,"INDEX";#N/A,#N/A,FALSE,"Sheet 3 24%";#N/A,#N/A,FALSE,"CONSIDER 24%";#N/A,#N/A,FALSE,"SALSUM 24%";#N/A,#N/A,FALSE,"SAVE3 24%"}</definedName>
    <definedName name="_st1" hidden="1">{#N/A,#N/A,FALSE,"INDEX";#N/A,#N/A,FALSE,"Sheet 3 24%";#N/A,#N/A,FALSE,"CONSIDER 24%";#N/A,#N/A,FALSE,"SALSUM 24%";#N/A,#N/A,FALSE,"SAVE3 24%"}</definedName>
    <definedName name="_t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_t9" localSheetId="2"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t9" localSheetId="1"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t9"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_Table1_In1" hidden="1">[34]INPUT!#REF!</definedName>
    <definedName name="_Table1_Out" localSheetId="1" hidden="1">#REF!</definedName>
    <definedName name="_Table1_Out" hidden="1">#REF!</definedName>
    <definedName name="_Table2_In1" localSheetId="1" hidden="1">#REF!</definedName>
    <definedName name="_Table2_In1" hidden="1">#REF!</definedName>
    <definedName name="_Table2_In2" localSheetId="1" hidden="1">#REF!</definedName>
    <definedName name="_Table2_In2" hidden="1">#REF!</definedName>
    <definedName name="_Table2_Out" hidden="1">#REF!</definedName>
    <definedName name="_ver1"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ver1"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ver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_wip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wip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wip2" hidden="1">{TRUE,TRUE,-0.8,-17,483.6,277.2,FALSE,TRUE,TRUE,TRUE,0,1,#N/A,1,#N/A,52.4666666666667,24.0625,1,FALSE,FALSE,3,TRUE,1,FALSE,75,"Swvu.PRESENTATION.","ACwvu.PRESENTATION.",#N/A,FALSE,FALSE,0,0,0.5,0,2,"","",TRUE,FALSE,FALSE,FALSE,1,#N/A,1,1,FALSE,FALSE,"Rwvu.PRESENTATION.",#N/A,FALSE,FALSE,FALSE,1,#N/A,#N/A,FALSE,FALSE,TRUE,TRUE,TRUE}</definedName>
    <definedName name="_wip2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wip2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wip21" hidden="1">{TRUE,TRUE,-0.8,-17,483.6,277.2,FALSE,TRUE,TRUE,TRUE,0,1,#N/A,1,#N/A,52.4666666666667,24.0625,1,FALSE,FALSE,3,TRUE,1,FALSE,75,"Swvu.PRESENTATION.","ACwvu.PRESENTATION.",#N/A,FALSE,FALSE,0,0,0.5,0,2,"","",TRUE,FALSE,FALSE,FALSE,1,#N/A,1,1,FALSE,FALSE,"Rwvu.PRESENTATION.",#N/A,FALSE,FALSE,FALSE,1,#N/A,#N/A,FALSE,FALSE,TRUE,TRUE,TRUE}</definedName>
    <definedName name="_wip2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wip2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wip212" hidden="1">{TRUE,TRUE,-0.8,-17,483.6,277.2,FALSE,TRUE,TRUE,TRUE,0,1,#N/A,1,#N/A,52.4666666666667,24.0625,1,FALSE,FALSE,3,TRUE,1,FALSE,75,"Swvu.PRESENTATION.","ACwvu.PRESENTATION.",#N/A,FALSE,FALSE,0,0,0.5,0,2,"","",TRUE,FALSE,FALSE,FALSE,1,#N/A,1,1,FALSE,FALSE,"Rwvu.PRESENTATION.",#N/A,FALSE,FALSE,FALSE,1,#N/A,#N/A,FALSE,FALSE,TRUE,TRUE,TRUE}</definedName>
    <definedName name="_wip2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wip2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wip2123" hidden="1">{TRUE,TRUE,-0.8,-17,483.6,277.2,FALSE,TRUE,TRUE,TRUE,0,1,#N/A,1,#N/A,52.4666666666667,24.0625,1,FALSE,FALSE,3,TRUE,1,FALSE,75,"Swvu.PRESENTATION.","ACwvu.PRESENTATION.",#N/A,FALSE,FALSE,0,0,0.5,0,2,"","",TRUE,FALSE,FALSE,FALSE,1,#N/A,1,1,FALSE,FALSE,"Rwvu.PRESENTATION.",#N/A,FALSE,FALSE,FALSE,1,#N/A,#N/A,FALSE,FALSE,TRUE,TRUE,TRUE}</definedName>
    <definedName name="_wip2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wip2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wip24" hidden="1">{TRUE,TRUE,-0.8,-17,483.6,277.2,FALSE,TRUE,TRUE,TRUE,0,1,#N/A,1,#N/A,52.4666666666667,24.0625,1,FALSE,FALSE,3,TRUE,1,FALSE,75,"Swvu.PRESENTATION.","ACwvu.PRESENTATION.",#N/A,FALSE,FALSE,0,0,0.5,0,2,"","",TRUE,FALSE,FALSE,FALSE,1,#N/A,1,1,FALSE,FALSE,"Rwvu.PRESENTATION.",#N/A,FALSE,FALSE,FALSE,1,#N/A,#N/A,FALSE,FALSE,TRUE,TRUE,TRUE}</definedName>
    <definedName name="_wip24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wip24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wip241" hidden="1">{TRUE,TRUE,-0.8,-17,483.6,277.2,FALSE,TRUE,TRUE,TRUE,0,1,#N/A,1,#N/A,52.4666666666667,24.0625,1,FALSE,FALSE,3,TRUE,1,FALSE,75,"Swvu.PRESENTATION.","ACwvu.PRESENTATION.",#N/A,FALSE,FALSE,0,0,0.5,0,2,"","",TRUE,FALSE,FALSE,FALSE,1,#N/A,1,1,FALSE,FALSE,"Rwvu.PRESENTATION.",#N/A,FALSE,FALSE,FALSE,1,#N/A,#N/A,FALSE,FALSE,TRUE,TRUE,TRUE}</definedName>
    <definedName name="_wip24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wip24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wip242" hidden="1">{TRUE,TRUE,-0.8,-17,483.6,277.2,FALSE,TRUE,TRUE,TRUE,0,1,#N/A,1,#N/A,52.4666666666667,24.0625,1,FALSE,FALSE,3,TRUE,1,FALSE,75,"Swvu.PRESENTATION.","ACwvu.PRESENTATION.",#N/A,FALSE,FALSE,0,0,0.5,0,2,"","",TRUE,FALSE,FALSE,FALSE,1,#N/A,1,1,FALSE,FALSE,"Rwvu.PRESENTATION.",#N/A,FALSE,FALSE,FALSE,1,#N/A,#N/A,FALSE,FALSE,TRUE,TRUE,TRUE}</definedName>
    <definedName name="_wrn2" localSheetId="2" hidden="1">{#N/A,#N/A,FALSE,"ASSUMPTIONS";#N/A,#N/A,FALSE,"Valuation Summary";"page1",#N/A,FALSE,"PRESENTATION";0,#N/A,FALSE,"PRESENTATION";#N/A,#N/A,FALSE,"ORIGINAL_ROLLBACK"}</definedName>
    <definedName name="_wrn2" localSheetId="1" hidden="1">{#N/A,#N/A,FALSE,"ASSUMPTIONS";#N/A,#N/A,FALSE,"Valuation Summary";"page1",#N/A,FALSE,"PRESENTATION";0,#N/A,FALSE,"PRESENTATION";#N/A,#N/A,FALSE,"ORIGINAL_ROLLBACK"}</definedName>
    <definedName name="_wrn2" hidden="1">{#N/A,#N/A,FALSE,"ASSUMPTIONS";#N/A,#N/A,FALSE,"Valuation Summary";"page1",#N/A,FALSE,"PRESENTATION";0,#N/A,FALSE,"PRESENTATION";#N/A,#N/A,FALSE,"ORIGINAL_ROLLBACK"}</definedName>
    <definedName name="_wrn3" localSheetId="2" hidden="1">{#N/A,#N/A,FALSE,"ASSUMPTIONS";#N/A,#N/A,FALSE,"Valuation Summary";"page1",#N/A,FALSE,"PRESENTATION";"page2",#N/A,FALSE,"PRESENTATION";#N/A,#N/A,FALSE,"ORIGINAL_ROLLBACK"}</definedName>
    <definedName name="_wrn3" localSheetId="1" hidden="1">{#N/A,#N/A,FALSE,"ASSUMPTIONS";#N/A,#N/A,FALSE,"Valuation Summary";"page1",#N/A,FALSE,"PRESENTATION";"page2",#N/A,FALSE,"PRESENTATION";#N/A,#N/A,FALSE,"ORIGINAL_ROLLBACK"}</definedName>
    <definedName name="_wrn3" hidden="1">{#N/A,#N/A,FALSE,"ASSUMPTIONS";#N/A,#N/A,FALSE,"Valuation Summary";"page1",#N/A,FALSE,"PRESENTATION";"page2",#N/A,FALSE,"PRESENTATION";#N/A,#N/A,FALSE,"ORIGINAL_ROLLBACK"}</definedName>
    <definedName name="_x1" localSheetId="2" hidden="1">{#N/A,#N/A,FALSE,"FY97";#N/A,#N/A,FALSE,"FY98";#N/A,#N/A,FALSE,"FY99";#N/A,#N/A,FALSE,"FY00";#N/A,#N/A,FALSE,"FY01"}</definedName>
    <definedName name="_x1" localSheetId="1" hidden="1">{#N/A,#N/A,FALSE,"FY97";#N/A,#N/A,FALSE,"FY98";#N/A,#N/A,FALSE,"FY99";#N/A,#N/A,FALSE,"FY00";#N/A,#N/A,FALSE,"FY01"}</definedName>
    <definedName name="_x1" hidden="1">{#N/A,#N/A,FALSE,"FY97";#N/A,#N/A,FALSE,"FY98";#N/A,#N/A,FALSE,"FY99";#N/A,#N/A,FALSE,"FY00";#N/A,#N/A,FALSE,"FY01"}</definedName>
    <definedName name="_x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12" hidden="1">{TRUE,TRUE,-0.8,-17,483.6,277.2,FALSE,TRUE,TRUE,TRUE,0,1,#N/A,1,#N/A,52.4666666666667,24.0625,1,FALSE,FALSE,3,TRUE,1,FALSE,75,"Swvu.PRESENTATION.","ACwvu.PRESENTATION.",#N/A,FALSE,FALSE,0,0,0.5,0,2,"","",TRUE,FALSE,FALSE,FALSE,1,#N/A,1,1,FALSE,FALSE,"Rwvu.PRESENTATION.",#N/A,FALSE,FALSE,FALSE,1,#N/A,#N/A,FALSE,FALSE,TRUE,TRUE,TRUE}</definedName>
    <definedName name="_x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123" hidden="1">{TRUE,TRUE,-0.8,-17,483.6,277.2,FALSE,TRUE,TRUE,TRUE,0,1,#N/A,1,#N/A,52.4666666666667,24.0625,1,FALSE,FALSE,3,TRUE,1,FALSE,75,"Swvu.PRESENTATION.","ACwvu.PRESENTATION.",#N/A,FALSE,FALSE,0,0,0.5,0,2,"","",TRUE,FALSE,FALSE,FALSE,1,#N/A,1,1,FALSE,FALSE,"Rwvu.PRESENTATION.",#N/A,FALSE,FALSE,FALSE,1,#N/A,#N/A,FALSE,FALSE,TRUE,TRUE,TRUE}</definedName>
    <definedName name="_x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4" hidden="1">{TRUE,TRUE,-0.8,-17,483.6,277.2,FALSE,TRUE,TRUE,TRUE,0,1,#N/A,1,#N/A,52.4666666666667,24.0625,1,FALSE,FALSE,3,TRUE,1,FALSE,75,"Swvu.PRESENTATION.","ACwvu.PRESENTATION.",#N/A,FALSE,FALSE,0,0,0.5,0,2,"","",TRUE,FALSE,FALSE,FALSE,1,#N/A,1,1,FALSE,FALSE,"Rwvu.PRESENTATION.",#N/A,FALSE,FALSE,FALSE,1,#N/A,#N/A,FALSE,FALSE,TRUE,TRUE,TRUE}</definedName>
    <definedName name="_x4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4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412" hidden="1">{TRUE,TRUE,-0.8,-17,483.6,277.2,FALSE,TRUE,TRUE,TRUE,0,1,#N/A,1,#N/A,52.4666666666667,24.0625,1,FALSE,FALSE,3,TRUE,1,FALSE,75,"Swvu.PRESENTATION.","ACwvu.PRESENTATION.",#N/A,FALSE,FALSE,0,0,0.5,0,2,"","",TRUE,FALSE,FALSE,FALSE,1,#N/A,1,1,FALSE,FALSE,"Rwvu.PRESENTATION.",#N/A,FALSE,FALSE,FALSE,1,#N/A,#N/A,FALSE,FALSE,TRUE,TRUE,TRUE}</definedName>
    <definedName name="_x4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4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4123" hidden="1">{TRUE,TRUE,-0.8,-17,483.6,277.2,FALSE,TRUE,TRUE,TRUE,0,1,#N/A,1,#N/A,52.4666666666667,24.0625,1,FALSE,FALSE,3,TRUE,1,FALSE,75,"Swvu.PRESENTATION.","ACwvu.PRESENTATION.",#N/A,FALSE,FALSE,0,0,0.5,0,2,"","",TRUE,FALSE,FALSE,FALSE,1,#N/A,1,1,FALSE,FALSE,"Rwvu.PRESENTATION.",#N/A,FALSE,FALSE,FALSE,1,#N/A,#N/A,FALSE,FALSE,TRUE,TRUE,TRUE}</definedName>
    <definedName name="_xx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x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x1" hidden="1">{TRUE,TRUE,-0.8,-17,483.6,277.2,FALSE,TRUE,TRUE,TRUE,0,1,#N/A,1,#N/A,52.4666666666667,24.0625,1,FALSE,FALSE,3,TRUE,1,FALSE,75,"Swvu.PRESENTATION.","ACwvu.PRESENTATION.",#N/A,FALSE,FALSE,0,0,0.5,0,2,"","",TRUE,FALSE,FALSE,FALSE,1,#N/A,1,1,FALSE,FALSE,"Rwvu.PRESENTATION.",#N/A,FALSE,FALSE,FALSE,1,#N/A,#N/A,FALSE,FALSE,TRUE,TRUE,TRUE}</definedName>
    <definedName name="_xx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x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x12" hidden="1">{TRUE,TRUE,-0.8,-17,483.6,277.2,FALSE,TRUE,TRUE,TRUE,0,1,#N/A,1,#N/A,52.4666666666667,24.0625,1,FALSE,FALSE,3,TRUE,1,FALSE,75,"Swvu.PRESENTATION.","ACwvu.PRESENTATION.",#N/A,FALSE,FALSE,0,0,0.5,0,2,"","",TRUE,FALSE,FALSE,FALSE,1,#N/A,1,1,FALSE,FALSE,"Rwvu.PRESENTATION.",#N/A,FALSE,FALSE,FALSE,1,#N/A,#N/A,FALSE,FALSE,TRUE,TRUE,TRUE}</definedName>
    <definedName name="_xx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x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x123" hidden="1">{TRUE,TRUE,-0.8,-17,483.6,277.2,FALSE,TRUE,TRUE,TRUE,0,1,#N/A,1,#N/A,52.4666666666667,24.0625,1,FALSE,FALSE,3,TRUE,1,FALSE,75,"Swvu.PRESENTATION.","ACwvu.PRESENTATION.",#N/A,FALSE,FALSE,0,0,0.5,0,2,"","",TRUE,FALSE,FALSE,FALSE,1,#N/A,1,1,FALSE,FALSE,"Rwvu.PRESENTATION.",#N/A,FALSE,FALSE,FALSE,1,#N/A,#N/A,FALSE,FALSE,TRUE,TRUE,TRUE}</definedName>
    <definedName name="_xx123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x123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x1234" hidden="1">{TRUE,TRUE,-0.8,-17,483.6,277.2,FALSE,TRUE,TRUE,TRUE,0,1,#N/A,1,#N/A,52.4666666666667,24.0625,1,FALSE,FALSE,3,TRUE,1,FALSE,75,"Swvu.PRESENTATION.","ACwvu.PRESENTATION.",#N/A,FALSE,FALSE,0,0,0.5,0,2,"","",TRUE,FALSE,FALSE,FALSE,1,#N/A,1,1,FALSE,FALSE,"Rwvu.PRESENTATION.",#N/A,FALSE,FALSE,FALSE,1,#N/A,#N/A,FALSE,FALSE,TRUE,TRUE,TRUE}</definedName>
    <definedName name="_xx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x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x4" hidden="1">{TRUE,TRUE,-0.8,-17,483.6,277.2,FALSE,TRUE,TRUE,TRUE,0,1,#N/A,1,#N/A,52.4666666666667,24.0625,1,FALSE,FALSE,3,TRUE,1,FALSE,75,"Swvu.PRESENTATION.","ACwvu.PRESENTATION.",#N/A,FALSE,FALSE,0,0,0.5,0,2,"","",TRUE,FALSE,FALSE,FALSE,1,#N/A,1,1,FALSE,FALSE,"Rwvu.PRESENTATION.",#N/A,FALSE,FALSE,FALSE,1,#N/A,#N/A,FALSE,FALSE,TRUE,TRUE,TRUE}</definedName>
    <definedName name="_xx4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_xx4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_xx412" hidden="1">{TRUE,TRUE,-0.8,-17,483.6,277.2,FALSE,TRUE,TRUE,TRUE,0,1,#N/A,1,#N/A,52.4666666666667,24.0625,1,FALSE,FALSE,3,TRUE,1,FALSE,75,"Swvu.PRESENTATION.","ACwvu.PRESENTATION.",#N/A,FALSE,FALSE,0,0,0.5,0,2,"","",TRUE,FALSE,FALSE,FALSE,1,#N/A,1,1,FALSE,FALSE,"Rwvu.PRESENTATION.",#N/A,FALSE,FALSE,FALSE,1,#N/A,#N/A,FALSE,FALSE,TRUE,TRUE,TRUE}</definedName>
    <definedName name="_Zcomps2" localSheetId="2" hidden="1">{0,0,0,0,1,-4105,28.3464566929134,28.3464566929134,28.346456664,28.3464566929134,2,TRUE,TRUE,FALSE,FALSE,FALSE,#N/A,1,85,1,2,"","","","&amp;""Kennerly,Roman Bold""&amp;14L&amp;12EHMAN &amp;14 B&amp;12ROTHERS","","",FALSE}</definedName>
    <definedName name="_Zcomps2" localSheetId="1" hidden="1">{0,0,0,0,1,-4105,28.3464566929134,28.3464566929134,28.346456664,28.3464566929134,2,TRUE,TRUE,FALSE,FALSE,FALSE,#N/A,1,85,1,2,"","","","&amp;""Kennerly,Roman Bold""&amp;14L&amp;12EHMAN &amp;14 B&amp;12ROTHERS","","",FALSE}</definedName>
    <definedName name="_Zcomps2" hidden="1">{0,0,0,0,1,-4105,28.3464566929134,28.3464566929134,28.346456664,28.3464566929134,2,TRUE,TRUE,FALSE,FALSE,FALSE,#N/A,1,85,1,2,"","","","&amp;""Kennerly,Roman Bold""&amp;14L&amp;12EHMAN &amp;14 B&amp;12ROTHERS","","",FALSE}</definedName>
    <definedName name="AA" localSheetId="2" hidden="1">{#N/A,#N/A,FALSE,"Projections";#N/A,#N/A,FALSE,"Multiples Valuation";#N/A,#N/A,FALSE,"LBO";#N/A,#N/A,FALSE,"Multiples_Sensitivity";#N/A,#N/A,FALSE,"Summary"}</definedName>
    <definedName name="AA" localSheetId="1" hidden="1">{#N/A,#N/A,FALSE,"Projections";#N/A,#N/A,FALSE,"Multiples Valuation";#N/A,#N/A,FALSE,"LBO";#N/A,#N/A,FALSE,"Multiples_Sensitivity";#N/A,#N/A,FALSE,"Summary"}</definedName>
    <definedName name="AA" hidden="1">{#N/A,#N/A,FALSE,"Projections";#N/A,#N/A,FALSE,"Multiples Valuation";#N/A,#N/A,FALSE,"LBO";#N/A,#N/A,FALSE,"Multiples_Sensitivity";#N/A,#N/A,FALSE,"Summary"}</definedName>
    <definedName name="AAA_DOCTOPS" hidden="1">"AAA_SET"</definedName>
    <definedName name="AAA_dtemplate" hidden="1">"OFF"</definedName>
    <definedName name="AAA_duser" hidden="1">"OFF"</definedName>
    <definedName name="AAA_Options" hidden="1">"NYN"</definedName>
    <definedName name="AAA_u999999" hidden="1">"jmalinchak@970313143838"</definedName>
    <definedName name="aaaaaaa" localSheetId="2" hidden="1">{"Outflow 1",#N/A,FALSE,"Outflows-Inflows";"Outflow 2",#N/A,FALSE,"Outflows-Inflows";"Inflow 1",#N/A,FALSE,"Outflows-Inflows";"Inflow 2",#N/A,FALSE,"Outflows-Inflows"}</definedName>
    <definedName name="aaaaaaa" localSheetId="1" hidden="1">{"Outflow 1",#N/A,FALSE,"Outflows-Inflows";"Outflow 2",#N/A,FALSE,"Outflows-Inflows";"Inflow 1",#N/A,FALSE,"Outflows-Inflows";"Inflow 2",#N/A,FALSE,"Outflows-Inflows"}</definedName>
    <definedName name="aaaaaaa" hidden="1">{"Outflow 1",#N/A,FALSE,"Outflows-Inflows";"Outflow 2",#N/A,FALSE,"Outflows-Inflows";"Inflow 1",#N/A,FALSE,"Outflows-Inflows";"Inflow 2",#N/A,FALSE,"Outflows-Inflows"}</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bb" localSheetId="2" hidden="1">{#N/A,#N/A,FALSE,"Projections";#N/A,#N/A,FALSE,"Multiples Valuation";#N/A,#N/A,FALSE,"LBO";#N/A,#N/A,FALSE,"Multiples_Sensitivity";#N/A,#N/A,FALSE,"Summary"}</definedName>
    <definedName name="aabb" localSheetId="1" hidden="1">{#N/A,#N/A,FALSE,"Projections";#N/A,#N/A,FALSE,"Multiples Valuation";#N/A,#N/A,FALSE,"LBO";#N/A,#N/A,FALSE,"Multiples_Sensitivity";#N/A,#N/A,FALSE,"Summary"}</definedName>
    <definedName name="aabb" hidden="1">{#N/A,#N/A,FALSE,"Projections";#N/A,#N/A,FALSE,"Multiples Valuation";#N/A,#N/A,FALSE,"LBO";#N/A,#N/A,FALSE,"Multiples_Sensitivity";#N/A,#N/A,FALSE,"Summary"}</definedName>
    <definedName name="aadj." localSheetId="2" hidden="1">{#N/A,#N/A,FALSE,"Job Sched"}</definedName>
    <definedName name="aadj." hidden="1">{#N/A,#N/A,FALSE,"Job Sched"}</definedName>
    <definedName name="aas" hidden="1">"c4426"</definedName>
    <definedName name="aasd" localSheetId="2" hidden="1">{#N/A,#N/A,FALSE,"units";#N/A,#N/A,FALSE,"projections";#N/A,#N/A,FALSE,"calendar";#N/A,#N/A,FALSE,"gulp shares";#N/A,#N/A,FALSE,"gulp comp";#N/A,#N/A,FALSE,"gulp-acq";#N/A,#N/A,FALSE,"gulp dcf";#N/A,#N/A,FALSE,"gulp wacc";#N/A,#N/A,FALSE,"acc_dil";#N/A,#N/A,FALSE,"gulp summary";#N/A,#N/A,FALSE,"snooze";#N/A,#N/A,FALSE,"combined";#N/A,#N/A,FALSE,"valuation";#N/A,#N/A,FALSE,"PurchPriMult";#N/A,#N/A,FALSE,"Trans-Sum";#N/A,#N/A,FALSE,"Net Debt";#N/A,#N/A,FALSE,"fees"}</definedName>
    <definedName name="aasd" localSheetId="1" hidden="1">{#N/A,#N/A,FALSE,"units";#N/A,#N/A,FALSE,"projections";#N/A,#N/A,FALSE,"calendar";#N/A,#N/A,FALSE,"gulp shares";#N/A,#N/A,FALSE,"gulp comp";#N/A,#N/A,FALSE,"gulp-acq";#N/A,#N/A,FALSE,"gulp dcf";#N/A,#N/A,FALSE,"gulp wacc";#N/A,#N/A,FALSE,"acc_dil";#N/A,#N/A,FALSE,"gulp summary";#N/A,#N/A,FALSE,"snooze";#N/A,#N/A,FALSE,"combined";#N/A,#N/A,FALSE,"valuation";#N/A,#N/A,FALSE,"PurchPriMult";#N/A,#N/A,FALSE,"Trans-Sum";#N/A,#N/A,FALSE,"Net Debt";#N/A,#N/A,FALSE,"fees"}</definedName>
    <definedName name="aasd" hidden="1">{#N/A,#N/A,FALSE,"units";#N/A,#N/A,FALSE,"projections";#N/A,#N/A,FALSE,"calendar";#N/A,#N/A,FALSE,"gulp shares";#N/A,#N/A,FALSE,"gulp comp";#N/A,#N/A,FALSE,"gulp-acq";#N/A,#N/A,FALSE,"gulp dcf";#N/A,#N/A,FALSE,"gulp wacc";#N/A,#N/A,FALSE,"acc_dil";#N/A,#N/A,FALSE,"gulp summary";#N/A,#N/A,FALSE,"snooze";#N/A,#N/A,FALSE,"combined";#N/A,#N/A,FALSE,"valuation";#N/A,#N/A,FALSE,"PurchPriMult";#N/A,#N/A,FALSE,"Trans-Sum";#N/A,#N/A,FALSE,"Net Debt";#N/A,#N/A,FALSE,"fees"}</definedName>
    <definedName name="aasdfa" localSheetId="2" hidden="1">{"rtn",#N/A,FALSE,"RTN";"tables",#N/A,FALSE,"RTN";"cf",#N/A,FALSE,"CF";"stats",#N/A,FALSE,"Stats";"prop",#N/A,FALSE,"Prop"}</definedName>
    <definedName name="aasdfa" localSheetId="1" hidden="1">{"rtn",#N/A,FALSE,"RTN";"tables",#N/A,FALSE,"RTN";"cf",#N/A,FALSE,"CF";"stats",#N/A,FALSE,"Stats";"prop",#N/A,FALSE,"Prop"}</definedName>
    <definedName name="aasdfa" hidden="1">{"rtn",#N/A,FALSE,"RTN";"tables",#N/A,FALSE,"RTN";"cf",#N/A,FALSE,"CF";"stats",#N/A,FALSE,"Stats";"prop",#N/A,FALSE,"Prop"}</definedName>
    <definedName name="abc" localSheetId="2" hidden="1">{#N/A,#N/A,FALSE,"Projections";#N/A,#N/A,FALSE,"Multiples Valuation";#N/A,#N/A,FALSE,"LBO";#N/A,#N/A,FALSE,"Multiples_Sensitivity";#N/A,#N/A,FALSE,"Summary"}</definedName>
    <definedName name="abc" localSheetId="1" hidden="1">{#N/A,#N/A,FALSE,"Projections";#N/A,#N/A,FALSE,"Multiples Valuation";#N/A,#N/A,FALSE,"LBO";#N/A,#N/A,FALSE,"Multiples_Sensitivity";#N/A,#N/A,FALSE,"Summary"}</definedName>
    <definedName name="abc" hidden="1">{#N/A,#N/A,FALSE,"Projections";#N/A,#N/A,FALSE,"Multiples Valuation";#N/A,#N/A,FALSE,"LBO";#N/A,#N/A,FALSE,"Multiples_Sensitivity";#N/A,#N/A,FALSE,"Summary"}</definedName>
    <definedName name="AccessDatabase" hidden="1">"C:\My Documents\Fee Schedule\Master Fee Schedule\11_30_00 nh1.mdb"</definedName>
    <definedName name="ad" localSheetId="2" hidden="1">{#N/A,#N/A,FALSE,"INDEX 23%";#N/A,#N/A,FALSE,"Sheet 3 23%";#N/A,#N/A,FALSE,"CONSIDER 23%";#N/A,#N/A,FALSE,"SALSUM 23%";#N/A,#N/A,FALSE,"CONSIDER 23%";#N/A,#N/A,FALSE,"SAVE3 23%"}</definedName>
    <definedName name="ad" localSheetId="1" hidden="1">{#N/A,#N/A,FALSE,"INDEX 23%";#N/A,#N/A,FALSE,"Sheet 3 23%";#N/A,#N/A,FALSE,"CONSIDER 23%";#N/A,#N/A,FALSE,"SALSUM 23%";#N/A,#N/A,FALSE,"CONSIDER 23%";#N/A,#N/A,FALSE,"SAVE3 23%"}</definedName>
    <definedName name="ad" hidden="1">{#N/A,#N/A,FALSE,"INDEX 23%";#N/A,#N/A,FALSE,"Sheet 3 23%";#N/A,#N/A,FALSE,"CONSIDER 23%";#N/A,#N/A,FALSE,"SALSUM 23%";#N/A,#N/A,FALSE,"CONSIDER 23%";#N/A,#N/A,FALSE,"SAVE3 23%"}</definedName>
    <definedName name="additions" localSheetId="2" hidden="1">{#N/A,#N/A,FALSE,"INDEX 23%";#N/A,#N/A,FALSE,"Sheet 3 23%";#N/A,#N/A,FALSE,"CONSIDER 23%";#N/A,#N/A,FALSE,"SALSUM 23%";#N/A,#N/A,FALSE,"CONSIDER 23%";#N/A,#N/A,FALSE,"SAVE3 23%"}</definedName>
    <definedName name="additions" localSheetId="1" hidden="1">{#N/A,#N/A,FALSE,"INDEX 23%";#N/A,#N/A,FALSE,"Sheet 3 23%";#N/A,#N/A,FALSE,"CONSIDER 23%";#N/A,#N/A,FALSE,"SALSUM 23%";#N/A,#N/A,FALSE,"CONSIDER 23%";#N/A,#N/A,FALSE,"SAVE3 23%"}</definedName>
    <definedName name="additions" hidden="1">{#N/A,#N/A,FALSE,"INDEX 23%";#N/A,#N/A,FALSE,"Sheet 3 23%";#N/A,#N/A,FALSE,"CONSIDER 23%";#N/A,#N/A,FALSE,"SALSUM 23%";#N/A,#N/A,FALSE,"CONSIDER 23%";#N/A,#N/A,FALSE,"SAVE3 23%"}</definedName>
    <definedName name="additions1" localSheetId="2" hidden="1">{#N/A,#N/A,FALSE,"INDEX 23%";#N/A,#N/A,FALSE,"Sheet 3 23%";#N/A,#N/A,FALSE,"CONSIDER 23%";#N/A,#N/A,FALSE,"SALSUM 23%";#N/A,#N/A,FALSE,"CONSIDER 23%";#N/A,#N/A,FALSE,"SAVE3 23%"}</definedName>
    <definedName name="additions1" localSheetId="1" hidden="1">{#N/A,#N/A,FALSE,"INDEX 23%";#N/A,#N/A,FALSE,"Sheet 3 23%";#N/A,#N/A,FALSE,"CONSIDER 23%";#N/A,#N/A,FALSE,"SALSUM 23%";#N/A,#N/A,FALSE,"CONSIDER 23%";#N/A,#N/A,FALSE,"SAVE3 23%"}</definedName>
    <definedName name="additions1" hidden="1">{#N/A,#N/A,FALSE,"INDEX 23%";#N/A,#N/A,FALSE,"Sheet 3 23%";#N/A,#N/A,FALSE,"CONSIDER 23%";#N/A,#N/A,FALSE,"SALSUM 23%";#N/A,#N/A,FALSE,"CONSIDER 23%";#N/A,#N/A,FALSE,"SAVE3 23%"}</definedName>
    <definedName name="additions2" localSheetId="2" hidden="1">{#N/A,#N/A,FALSE,"INDEX 23%";#N/A,#N/A,FALSE,"Sheet 3 23%";#N/A,#N/A,FALSE,"CONSIDER 23%";#N/A,#N/A,FALSE,"SALSUM 23%";#N/A,#N/A,FALSE,"CONSIDER 23%";#N/A,#N/A,FALSE,"SAVE3 23%"}</definedName>
    <definedName name="additions2" localSheetId="1" hidden="1">{#N/A,#N/A,FALSE,"INDEX 23%";#N/A,#N/A,FALSE,"Sheet 3 23%";#N/A,#N/A,FALSE,"CONSIDER 23%";#N/A,#N/A,FALSE,"SALSUM 23%";#N/A,#N/A,FALSE,"CONSIDER 23%";#N/A,#N/A,FALSE,"SAVE3 23%"}</definedName>
    <definedName name="additions2" hidden="1">{#N/A,#N/A,FALSE,"INDEX 23%";#N/A,#N/A,FALSE,"Sheet 3 23%";#N/A,#N/A,FALSE,"CONSIDER 23%";#N/A,#N/A,FALSE,"SALSUM 23%";#N/A,#N/A,FALSE,"CONSIDER 23%";#N/A,#N/A,FALSE,"SAVE3 23%"}</definedName>
    <definedName name="adf" hidden="1">#REF!</definedName>
    <definedName name="adg" localSheetId="2" hidden="1">{"'Sheet1'!$A$1:$O$40"}</definedName>
    <definedName name="adg" localSheetId="1" hidden="1">{"'Sheet1'!$A$1:$O$40"}</definedName>
    <definedName name="adg" hidden="1">{"'Sheet1'!$A$1:$O$40"}</definedName>
    <definedName name="adgare" hidden="1">'[9]Variance Sum '!#REF!</definedName>
    <definedName name="adhgsfghjfgj" hidden="1">'[11]19'!#REF!</definedName>
    <definedName name="adj." localSheetId="2" hidden="1">{#N/A,#N/A,FALSE,"Job Sched"}</definedName>
    <definedName name="adj." localSheetId="1" hidden="1">{#N/A,#N/A,FALSE,"Job Sched"}</definedName>
    <definedName name="adj." hidden="1">{#N/A,#N/A,FALSE,"Job Sched"}</definedName>
    <definedName name="adjustment" localSheetId="2" hidden="1">{#N/A,#N/A,FALSE,"Job Sched"}</definedName>
    <definedName name="adjustment" localSheetId="1" hidden="1">{#N/A,#N/A,FALSE,"Job Sched"}</definedName>
    <definedName name="adjustment" hidden="1">{#N/A,#N/A,FALSE,"Job Sched"}</definedName>
    <definedName name="adsf" localSheetId="2" hidden="1">{#N/A,#N/A,FALSE,"Job Sched"}</definedName>
    <definedName name="adsf" localSheetId="1" hidden="1">{#N/A,#N/A,FALSE,"Job Sched"}</definedName>
    <definedName name="adsf" hidden="1">{#N/A,#N/A,FALSE,"Job Sched"}</definedName>
    <definedName name="adsfcewasdfcwaasdf153" hidden="1">"Sparrow IP Rehab DCF v1.xlsx"</definedName>
    <definedName name="aertqet" localSheetId="2" hidden="1">{#N/A,#N/A,FALSE,"Adj Proj";#N/A,#N/A,FALSE,"Sheet1";#N/A,#N/A,FALSE,"LBO";#N/A,#N/A,FALSE,"LBOMER";#N/A,#N/A,FALSE,"WACC";#N/A,#N/A,FALSE,"DCF";#N/A,#N/A,FALSE,"DCFMER";#N/A,#N/A,FALSE,"Pooling";#N/A,#N/A,FALSE,"income";#N/A,#N/A,FALSE,"Offer"}</definedName>
    <definedName name="aertqet" localSheetId="1" hidden="1">{#N/A,#N/A,FALSE,"Adj Proj";#N/A,#N/A,FALSE,"Sheet1";#N/A,#N/A,FALSE,"LBO";#N/A,#N/A,FALSE,"LBOMER";#N/A,#N/A,FALSE,"WACC";#N/A,#N/A,FALSE,"DCF";#N/A,#N/A,FALSE,"DCFMER";#N/A,#N/A,FALSE,"Pooling";#N/A,#N/A,FALSE,"income";#N/A,#N/A,FALSE,"Offer"}</definedName>
    <definedName name="aertqet" hidden="1">{#N/A,#N/A,FALSE,"Adj Proj";#N/A,#N/A,FALSE,"Sheet1";#N/A,#N/A,FALSE,"LBO";#N/A,#N/A,FALSE,"LBOMER";#N/A,#N/A,FALSE,"WACC";#N/A,#N/A,FALSE,"DCF";#N/A,#N/A,FALSE,"DCFMER";#N/A,#N/A,FALSE,"Pooling";#N/A,#N/A,FALSE,"income";#N/A,#N/A,FALSE,"Offer"}</definedName>
    <definedName name="afasdfasdf" hidden="1">'[9]Variance Sum '!#REF!</definedName>
    <definedName name="amy" localSheetId="2" hidden="1">{#N/A,#N/A,FALSE,"AD_Purchase";#N/A,#N/A,FALSE,"Credit";#N/A,#N/A,FALSE,"PF Acquisition";#N/A,#N/A,FALSE,"PF Offering"}</definedName>
    <definedName name="amy" localSheetId="1" hidden="1">{#N/A,#N/A,FALSE,"AD_Purchase";#N/A,#N/A,FALSE,"Credit";#N/A,#N/A,FALSE,"PF Acquisition";#N/A,#N/A,FALSE,"PF Offering"}</definedName>
    <definedName name="amy" hidden="1">{#N/A,#N/A,FALSE,"AD_Purchase";#N/A,#N/A,FALSE,"Credit";#N/A,#N/A,FALSE,"PF Acquisition";#N/A,#N/A,FALSE,"PF Offering"}</definedName>
    <definedName name="amy.mistake" localSheetId="2" hidden="1">{#N/A,#N/A,FALSE,"AD_Purchase";#N/A,#N/A,FALSE,"Credit";#N/A,#N/A,FALSE,"PF Acquisition";#N/A,#N/A,FALSE,"PF Offering"}</definedName>
    <definedName name="amy.mistake" localSheetId="1" hidden="1">{#N/A,#N/A,FALSE,"AD_Purchase";#N/A,#N/A,FALSE,"Credit";#N/A,#N/A,FALSE,"PF Acquisition";#N/A,#N/A,FALSE,"PF Offering"}</definedName>
    <definedName name="amy.mistake" hidden="1">{#N/A,#N/A,FALSE,"AD_Purchase";#N/A,#N/A,FALSE,"Credit";#N/A,#N/A,FALSE,"PF Acquisition";#N/A,#N/A,FALSE,"PF Offering"}</definedName>
    <definedName name="ando" localSheetId="2" hidden="1">{"'下期集計（10.27迄・速報値）'!$Q$16"}</definedName>
    <definedName name="ando" localSheetId="1" hidden="1">{"'下期集計（10.27迄・速報値）'!$Q$16"}</definedName>
    <definedName name="ando" hidden="1">{"'下期集計（10.27迄・速報値）'!$Q$16"}</definedName>
    <definedName name="anscount" hidden="1">1</definedName>
    <definedName name="ardoutput"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ardoutput"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ardoutput"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argqe" localSheetId="2" hidden="1">{#N/A,#N/A,FALSE,"puboff";#N/A,#N/A,FALSE,"financials";#N/A,#N/A,FALSE,"valuation";#N/A,#N/A,FALSE,"split"}</definedName>
    <definedName name="argqe" localSheetId="1" hidden="1">{#N/A,#N/A,FALSE,"puboff";#N/A,#N/A,FALSE,"financials";#N/A,#N/A,FALSE,"valuation";#N/A,#N/A,FALSE,"split"}</definedName>
    <definedName name="argqe" hidden="1">{#N/A,#N/A,FALSE,"puboff";#N/A,#N/A,FALSE,"financials";#N/A,#N/A,FALSE,"valuation";#N/A,#N/A,FALSE,"split"}</definedName>
    <definedName name="as" localSheetId="2" hidden="1">{#N/A,#N/A,FALSE,"assump-L"}</definedName>
    <definedName name="as" localSheetId="1" hidden="1">{#N/A,#N/A,FALSE,"assump-L"}</definedName>
    <definedName name="as" hidden="1">{#N/A,#N/A,FALSE,"assump-L"}</definedName>
    <definedName name="AS2DocOpenMode" hidden="1">"AS2DocumentEdit"</definedName>
    <definedName name="AS2HasNoAutoHeaderFooter" hidden="1">" "</definedName>
    <definedName name="AS2ReportLS" hidden="1">1</definedName>
    <definedName name="AS2StaticLS" hidden="1">#REF!</definedName>
    <definedName name="AS2SyncStepLS" hidden="1">0</definedName>
    <definedName name="AS2TickmarkLS" hidden="1">#REF!</definedName>
    <definedName name="AS2VersionLS" hidden="1">300</definedName>
    <definedName name="asasa" localSheetId="2" hidden="1">{#N/A,#N/A,FALSE,"Summary";#N/A,#N/A,FALSE,"Proforma";#N/A,#N/A,FALSE,"Tx"}</definedName>
    <definedName name="asasa" localSheetId="1" hidden="1">{#N/A,#N/A,FALSE,"Summary";#N/A,#N/A,FALSE,"Proforma";#N/A,#N/A,FALSE,"Tx"}</definedName>
    <definedName name="asasa" hidden="1">{#N/A,#N/A,FALSE,"Summary";#N/A,#N/A,FALSE,"Proforma";#N/A,#N/A,FALSE,"Tx"}</definedName>
    <definedName name="asd" localSheetId="2" hidden="1">{#N/A,#N/A,FALSE,"Spread";#N/A,#N/A,FALSE,"Weekly TD#1";#N/A,#N/A,FALSE,"Weekly TD#2";#N/A,#N/A,FALSE,"Weekly STB#1";#N/A,#N/A,FALSE,"Tickler";#N/A,#N/A,FALSE,"Weekly Report";#N/A,#N/A,FALSE,"Int@180"}</definedName>
    <definedName name="asd" localSheetId="1" hidden="1">{#N/A,#N/A,FALSE,"Spread";#N/A,#N/A,FALSE,"Weekly TD#1";#N/A,#N/A,FALSE,"Weekly TD#2";#N/A,#N/A,FALSE,"Weekly STB#1";#N/A,#N/A,FALSE,"Tickler";#N/A,#N/A,FALSE,"Weekly Report";#N/A,#N/A,FALSE,"Int@180"}</definedName>
    <definedName name="asd" hidden="1">{#N/A,#N/A,FALSE,"Spread";#N/A,#N/A,FALSE,"Weekly TD#1";#N/A,#N/A,FALSE,"Weekly TD#2";#N/A,#N/A,FALSE,"Weekly STB#1";#N/A,#N/A,FALSE,"Tickler";#N/A,#N/A,FALSE,"Weekly Report";#N/A,#N/A,FALSE,"Int@180"}</definedName>
    <definedName name="asdf" localSheetId="2" hidden="1">{#N/A,#N/A,FALSE,"Job Sched"}</definedName>
    <definedName name="asdf" localSheetId="1" hidden="1">{#N/A,#N/A,FALSE,"Job Sched"}</definedName>
    <definedName name="asdf" hidden="1">{#N/A,#N/A,FALSE,"Job Sched"}</definedName>
    <definedName name="asdfas" localSheetId="2" hidden="1">{"print 1.6",#N/A,FALSE,"Sheet1";"print 2.6",#N/A,FALSE,"Sheet1";"print 3.6",#N/A,FALSE,"Sheet1";"print 4.6",#N/A,FALSE,"Sheet1";"print 5.6",#N/A,FALSE,"Sheet1";"print 6.6",#N/A,FALSE,"Sheet1"}</definedName>
    <definedName name="asdfas" localSheetId="1" hidden="1">{"print 1.6",#N/A,FALSE,"Sheet1";"print 2.6",#N/A,FALSE,"Sheet1";"print 3.6",#N/A,FALSE,"Sheet1";"print 4.6",#N/A,FALSE,"Sheet1";"print 5.6",#N/A,FALSE,"Sheet1";"print 6.6",#N/A,FALSE,"Sheet1"}</definedName>
    <definedName name="asdfas" hidden="1">{"print 1.6",#N/A,FALSE,"Sheet1";"print 2.6",#N/A,FALSE,"Sheet1";"print 3.6",#N/A,FALSE,"Sheet1";"print 4.6",#N/A,FALSE,"Sheet1";"print 5.6",#N/A,FALSE,"Sheet1";"print 6.6",#N/A,FALSE,"Sheet1"}</definedName>
    <definedName name="asdfasaa" localSheetId="2" hidden="1">{"print 1.6",#N/A,FALSE,"Sheet1";"print 2.6",#N/A,FALSE,"Sheet1";"print 3.6",#N/A,FALSE,"Sheet1";"print 4.6",#N/A,FALSE,"Sheet1";"print 5.6",#N/A,FALSE,"Sheet1";"print 6.6",#N/A,FALSE,"Sheet1"}</definedName>
    <definedName name="asdfasaa" localSheetId="1" hidden="1">{"print 1.6",#N/A,FALSE,"Sheet1";"print 2.6",#N/A,FALSE,"Sheet1";"print 3.6",#N/A,FALSE,"Sheet1";"print 4.6",#N/A,FALSE,"Sheet1";"print 5.6",#N/A,FALSE,"Sheet1";"print 6.6",#N/A,FALSE,"Sheet1"}</definedName>
    <definedName name="asdfasaa" hidden="1">{"print 1.6",#N/A,FALSE,"Sheet1";"print 2.6",#N/A,FALSE,"Sheet1";"print 3.6",#N/A,FALSE,"Sheet1";"print 4.6",#N/A,FALSE,"Sheet1";"print 5.6",#N/A,FALSE,"Sheet1";"print 6.6",#N/A,FALSE,"Sheet1"}</definedName>
    <definedName name="asdfasdf" localSheetId="2" hidden="1">{#N/A,#N/A,FALSE,"Summary";#N/A,#N/A,FALSE,"Medicare";#N/A,#N/A,FALSE,"Input1";#N/A,#N/A,FALSE,"HMO";#N/A,#N/A,FALSE,"BC";#N/A,#N/A,FALSE,"Medicaid";#N/A,#N/A,FALSE,"Summary";#N/A,#N/A,FALSE,"UC96";#N/A,#N/A,FALSE,"MCRamt"}</definedName>
    <definedName name="asdfasdf" localSheetId="1" hidden="1">{#N/A,#N/A,FALSE,"Summary";#N/A,#N/A,FALSE,"Medicare";#N/A,#N/A,FALSE,"Input1";#N/A,#N/A,FALSE,"HMO";#N/A,#N/A,FALSE,"BC";#N/A,#N/A,FALSE,"Medicaid";#N/A,#N/A,FALSE,"Summary";#N/A,#N/A,FALSE,"UC96";#N/A,#N/A,FALSE,"MCRamt"}</definedName>
    <definedName name="asdfasdf" hidden="1">{#N/A,#N/A,FALSE,"Summary";#N/A,#N/A,FALSE,"Medicare";#N/A,#N/A,FALSE,"Input1";#N/A,#N/A,FALSE,"HMO";#N/A,#N/A,FALSE,"BC";#N/A,#N/A,FALSE,"Medicaid";#N/A,#N/A,FALSE,"Summary";#N/A,#N/A,FALSE,"UC96";#N/A,#N/A,FALSE,"MCRamt"}</definedName>
    <definedName name="asdfasdfasdfas" hidden="1">#REF!</definedName>
    <definedName name="asfadf" localSheetId="2" hidden="1">{#N/A,#N/A,FALSE,"INDEX 23%";#N/A,#N/A,FALSE,"Sheet 3 23%";#N/A,#N/A,FALSE,"CONSIDER 23%";#N/A,#N/A,FALSE,"SALSUM 23%";#N/A,#N/A,FALSE,"CONSIDER 23%";#N/A,#N/A,FALSE,"SAVE3 23%"}</definedName>
    <definedName name="asfadf" localSheetId="1" hidden="1">{#N/A,#N/A,FALSE,"INDEX 23%";#N/A,#N/A,FALSE,"Sheet 3 23%";#N/A,#N/A,FALSE,"CONSIDER 23%";#N/A,#N/A,FALSE,"SALSUM 23%";#N/A,#N/A,FALSE,"CONSIDER 23%";#N/A,#N/A,FALSE,"SAVE3 23%"}</definedName>
    <definedName name="asfadf" hidden="1">{#N/A,#N/A,FALSE,"INDEX 23%";#N/A,#N/A,FALSE,"Sheet 3 23%";#N/A,#N/A,FALSE,"CONSIDER 23%";#N/A,#N/A,FALSE,"SALSUM 23%";#N/A,#N/A,FALSE,"CONSIDER 23%";#N/A,#N/A,FALSE,"SAVE3 23%"}</definedName>
    <definedName name="AUto1" localSheetId="2" hidden="1">{#N/A,#N/A,FALSE,"Sheet1"}</definedName>
    <definedName name="AUto1" localSheetId="1" hidden="1">{#N/A,#N/A,FALSE,"Sheet1"}</definedName>
    <definedName name="AUto1" hidden="1">{#N/A,#N/A,FALSE,"Sheet1"}</definedName>
    <definedName name="AUto2" localSheetId="2" hidden="1">{#N/A,#N/A,FALSE,"Sheet1"}</definedName>
    <definedName name="AUto2" localSheetId="1" hidden="1">{#N/A,#N/A,FALSE,"Sheet1"}</definedName>
    <definedName name="AUto2" hidden="1">{#N/A,#N/A,FALSE,"Sheet1"}</definedName>
    <definedName name="awe" localSheetId="2" hidden="1">{#N/A,#N/A,FALSE,"COVER";#N/A,#N/A,FALSE,"Index";#N/A,#N/A,FALSE,"Non-Earning";#N/A,#N/A,FALSE,"Commercial";#N/A,#N/A,FALSE,"Detailed"}</definedName>
    <definedName name="awe" localSheetId="1" hidden="1">{#N/A,#N/A,FALSE,"COVER";#N/A,#N/A,FALSE,"Index";#N/A,#N/A,FALSE,"Non-Earning";#N/A,#N/A,FALSE,"Commercial";#N/A,#N/A,FALSE,"Detailed"}</definedName>
    <definedName name="awe" hidden="1">{#N/A,#N/A,FALSE,"COVER";#N/A,#N/A,FALSE,"Index";#N/A,#N/A,FALSE,"Non-Earning";#N/A,#N/A,FALSE,"Commercial";#N/A,#N/A,FALSE,"Detailed"}</definedName>
    <definedName name="axe" localSheetId="2" hidden="1">{#N/A,#N/A,FALSE,"TS";#N/A,#N/A,FALSE,"Combo";#N/A,#N/A,FALSE,"FAIR";#N/A,#N/A,FALSE,"RBC";#N/A,#N/A,FALSE,"xxxx";#N/A,#N/A,FALSE,"A_D";#N/A,#N/A,FALSE,"WACC";#N/A,#N/A,FALSE,"DCF";#N/A,#N/A,FALSE,"LBO";#N/A,#N/A,FALSE,"AcqMults";#N/A,#N/A,FALSE,"CompMults"}</definedName>
    <definedName name="axe" localSheetId="1" hidden="1">{#N/A,#N/A,FALSE,"TS";#N/A,#N/A,FALSE,"Combo";#N/A,#N/A,FALSE,"FAIR";#N/A,#N/A,FALSE,"RBC";#N/A,#N/A,FALSE,"xxxx";#N/A,#N/A,FALSE,"A_D";#N/A,#N/A,FALSE,"WACC";#N/A,#N/A,FALSE,"DCF";#N/A,#N/A,FALSE,"LBO";#N/A,#N/A,FALSE,"AcqMults";#N/A,#N/A,FALSE,"CompMults"}</definedName>
    <definedName name="axe" hidden="1">{#N/A,#N/A,FALSE,"TS";#N/A,#N/A,FALSE,"Combo";#N/A,#N/A,FALSE,"FAIR";#N/A,#N/A,FALSE,"RBC";#N/A,#N/A,FALSE,"xxxx";#N/A,#N/A,FALSE,"A_D";#N/A,#N/A,FALSE,"WACC";#N/A,#N/A,FALSE,"DCF";#N/A,#N/A,FALSE,"LBO";#N/A,#N/A,FALSE,"AcqMults";#N/A,#N/A,FALSE,"CompMults"}</definedName>
    <definedName name="b" localSheetId="2" hidden="1">{"Workloads",#N/A,TRUE,"PC"}</definedName>
    <definedName name="b" localSheetId="1" hidden="1">{"Workloads",#N/A,TRUE,"PC"}</definedName>
    <definedName name="b" hidden="1">{"Workloads",#N/A,TRUE,"PC"}</definedName>
    <definedName name="bb" localSheetId="2" hidden="1">{#N/A,#N/A,FALSE,"Job Sched"}</definedName>
    <definedName name="bb" localSheetId="1" hidden="1">{#N/A,#N/A,FALSE,"Job Sched"}</definedName>
    <definedName name="bb" hidden="1">{#N/A,#N/A,FALSE,"Job Sched"}</definedName>
    <definedName name="bbb" localSheetId="2" hidden="1">{"'NWC03'!$C$81"}</definedName>
    <definedName name="bbb" localSheetId="1" hidden="1">{"'NWC03'!$C$81"}</definedName>
    <definedName name="bbb" hidden="1">{"'NWC03'!$C$81"}</definedName>
    <definedName name="bbbbbb" localSheetId="2"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Salaries";#N/A,#N/A,FALSE,"Mktg. Salaries";#N/A,#N/A,FALSE,"R &amp; D Salaries";#N/A,#N/A,FALSE,"G &amp; A Salaries"}</definedName>
    <definedName name="bbbbbb" localSheetId="1"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Salaries";#N/A,#N/A,FALSE,"Mktg. Salaries";#N/A,#N/A,FALSE,"R &amp; D Salaries";#N/A,#N/A,FALSE,"G &amp; A Salaries"}</definedName>
    <definedName name="bbbbbb"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Salaries";#N/A,#N/A,FALSE,"Mktg. Salaries";#N/A,#N/A,FALSE,"R &amp; D Salaries";#N/A,#N/A,FALSE,"G &amp; A Salaries"}</definedName>
    <definedName name="BBRA" localSheetId="2" hidden="1">{#N/A,#N/A,FALSE,"Summary";#N/A,#N/A,FALSE,"Medicare";#N/A,#N/A,FALSE,"Input1";#N/A,#N/A,FALSE,"HMO";#N/A,#N/A,FALSE,"BC";#N/A,#N/A,FALSE,"Medicaid";#N/A,#N/A,FALSE,"Summary";#N/A,#N/A,FALSE,"UC96";#N/A,#N/A,FALSE,"MCRamt"}</definedName>
    <definedName name="BBRA" localSheetId="1" hidden="1">{#N/A,#N/A,FALSE,"Summary";#N/A,#N/A,FALSE,"Medicare";#N/A,#N/A,FALSE,"Input1";#N/A,#N/A,FALSE,"HMO";#N/A,#N/A,FALSE,"BC";#N/A,#N/A,FALSE,"Medicaid";#N/A,#N/A,FALSE,"Summary";#N/A,#N/A,FALSE,"UC96";#N/A,#N/A,FALSE,"MCRamt"}</definedName>
    <definedName name="BBRA" hidden="1">{#N/A,#N/A,FALSE,"Summary";#N/A,#N/A,FALSE,"Medicare";#N/A,#N/A,FALSE,"Input1";#N/A,#N/A,FALSE,"HMO";#N/A,#N/A,FALSE,"BC";#N/A,#N/A,FALSE,"Medicaid";#N/A,#N/A,FALSE,"Summary";#N/A,#N/A,FALSE,"UC96";#N/A,#N/A,FALSE,"MCRamt"}</definedName>
    <definedName name="Bear" localSheetId="2" hidden="1">{#N/A,#N/A,FALSE,"TS";#N/A,#N/A,FALSE,"Combo";#N/A,#N/A,FALSE,"FAIR";#N/A,#N/A,FALSE,"RBC";#N/A,#N/A,FALSE,"xxxx";#N/A,#N/A,FALSE,"A_D";#N/A,#N/A,FALSE,"WACC";#N/A,#N/A,FALSE,"DCF";#N/A,#N/A,FALSE,"LBO";#N/A,#N/A,FALSE,"AcqMults";#N/A,#N/A,FALSE,"CompMults"}</definedName>
    <definedName name="Bear" localSheetId="1" hidden="1">{#N/A,#N/A,FALSE,"TS";#N/A,#N/A,FALSE,"Combo";#N/A,#N/A,FALSE,"FAIR";#N/A,#N/A,FALSE,"RBC";#N/A,#N/A,FALSE,"xxxx";#N/A,#N/A,FALSE,"A_D";#N/A,#N/A,FALSE,"WACC";#N/A,#N/A,FALSE,"DCF";#N/A,#N/A,FALSE,"LBO";#N/A,#N/A,FALSE,"AcqMults";#N/A,#N/A,FALSE,"CompMults"}</definedName>
    <definedName name="Bear" hidden="1">{#N/A,#N/A,FALSE,"TS";#N/A,#N/A,FALSE,"Combo";#N/A,#N/A,FALSE,"FAIR";#N/A,#N/A,FALSE,"RBC";#N/A,#N/A,FALSE,"xxxx";#N/A,#N/A,FALSE,"A_D";#N/A,#N/A,FALSE,"WACC";#N/A,#N/A,FALSE,"DCF";#N/A,#N/A,FALSE,"LBO";#N/A,#N/A,FALSE,"AcqMults";#N/A,#N/A,FALSE,"CompMults"}</definedName>
    <definedName name="bear2" localSheetId="2" hidden="1">{#N/A,#N/A,FALSE,"TS";#N/A,#N/A,FALSE,"Combo";#N/A,#N/A,FALSE,"FAIR";#N/A,#N/A,FALSE,"RBC";#N/A,#N/A,FALSE,"xxxx";#N/A,#N/A,FALSE,"A_D";#N/A,#N/A,FALSE,"WACC";#N/A,#N/A,FALSE,"DCF";#N/A,#N/A,FALSE,"LBO";#N/A,#N/A,FALSE,"AcqMults";#N/A,#N/A,FALSE,"CompMults"}</definedName>
    <definedName name="bear2" localSheetId="1" hidden="1">{#N/A,#N/A,FALSE,"TS";#N/A,#N/A,FALSE,"Combo";#N/A,#N/A,FALSE,"FAIR";#N/A,#N/A,FALSE,"RBC";#N/A,#N/A,FALSE,"xxxx";#N/A,#N/A,FALSE,"A_D";#N/A,#N/A,FALSE,"WACC";#N/A,#N/A,FALSE,"DCF";#N/A,#N/A,FALSE,"LBO";#N/A,#N/A,FALSE,"AcqMults";#N/A,#N/A,FALSE,"CompMults"}</definedName>
    <definedName name="bear2" hidden="1">{#N/A,#N/A,FALSE,"TS";#N/A,#N/A,FALSE,"Combo";#N/A,#N/A,FALSE,"FAIR";#N/A,#N/A,FALSE,"RBC";#N/A,#N/A,FALSE,"xxxx";#N/A,#N/A,FALSE,"A_D";#N/A,#N/A,FALSE,"WACC";#N/A,#N/A,FALSE,"DCF";#N/A,#N/A,FALSE,"LBO";#N/A,#N/A,FALSE,"AcqMults";#N/A,#N/A,FALSE,"CompMults"}</definedName>
    <definedName name="bearr" localSheetId="2" hidden="1">{#N/A,#N/A,FALSE,"TS";#N/A,#N/A,FALSE,"Combo";#N/A,#N/A,FALSE,"FAIR";#N/A,#N/A,FALSE,"RBC";#N/A,#N/A,FALSE,"xxxx";#N/A,#N/A,FALSE,"A_D";#N/A,#N/A,FALSE,"WACC";#N/A,#N/A,FALSE,"DCF";#N/A,#N/A,FALSE,"LBO";#N/A,#N/A,FALSE,"AcqMults";#N/A,#N/A,FALSE,"CompMults"}</definedName>
    <definedName name="bearr" localSheetId="1" hidden="1">{#N/A,#N/A,FALSE,"TS";#N/A,#N/A,FALSE,"Combo";#N/A,#N/A,FALSE,"FAIR";#N/A,#N/A,FALSE,"RBC";#N/A,#N/A,FALSE,"xxxx";#N/A,#N/A,FALSE,"A_D";#N/A,#N/A,FALSE,"WACC";#N/A,#N/A,FALSE,"DCF";#N/A,#N/A,FALSE,"LBO";#N/A,#N/A,FALSE,"AcqMults";#N/A,#N/A,FALSE,"CompMults"}</definedName>
    <definedName name="bearr" hidden="1">{#N/A,#N/A,FALSE,"TS";#N/A,#N/A,FALSE,"Combo";#N/A,#N/A,FALSE,"FAIR";#N/A,#N/A,FALSE,"RBC";#N/A,#N/A,FALSE,"xxxx";#N/A,#N/A,FALSE,"A_D";#N/A,#N/A,FALSE,"WACC";#N/A,#N/A,FALSE,"DCF";#N/A,#N/A,FALSE,"LBO";#N/A,#N/A,FALSE,"AcqMults";#N/A,#N/A,FALSE,"CompMults"}</definedName>
    <definedName name="Bebefits" localSheetId="2" hidden="1">{"summary",#N/A,FALSE,"3 yr average";"comps",#N/A,FALSE,"3 yr average"}</definedName>
    <definedName name="Bebefits" localSheetId="1" hidden="1">{"summary",#N/A,FALSE,"3 yr average";"comps",#N/A,FALSE,"3 yr average"}</definedName>
    <definedName name="Bebefits" hidden="1">{"summary",#N/A,FALSE,"3 yr average";"comps",#N/A,FALSE,"3 yr average"}</definedName>
    <definedName name="BG_Del" hidden="1">15</definedName>
    <definedName name="BG_Ins" hidden="1">4</definedName>
    <definedName name="BG_Mod" hidden="1">6</definedName>
    <definedName name="BILL"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BILL"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BILL"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bill1" localSheetId="2" hidden="1">{"PAGE 1",#N/A,FALSE,"WEST_OT"}</definedName>
    <definedName name="bill1" localSheetId="1" hidden="1">{"PAGE 1",#N/A,FALSE,"WEST_OT"}</definedName>
    <definedName name="bill1" hidden="1">{"PAGE 1",#N/A,FALSE,"WEST_OT"}</definedName>
    <definedName name="bill2" localSheetId="2" hidden="1">{"PAGE 1",#N/A,FALSE,"WEST_OT"}</definedName>
    <definedName name="bill2" localSheetId="1" hidden="1">{"PAGE 1",#N/A,FALSE,"WEST_OT"}</definedName>
    <definedName name="bill2" hidden="1">{"PAGE 1",#N/A,FALSE,"WEST_OT"}</definedName>
    <definedName name="bill3" localSheetId="2" hidden="1">{"PAGE 1",#N/A,FALSE,"WEST_OT"}</definedName>
    <definedName name="bill3" localSheetId="1" hidden="1">{"PAGE 1",#N/A,FALSE,"WEST_OT"}</definedName>
    <definedName name="bill3" hidden="1">{"PAGE 1",#N/A,FALSE,"WEST_OT"}</definedName>
    <definedName name="billrev2" localSheetId="2" hidden="1">{"PAGE 1",#N/A,FALSE,"WEST_OT"}</definedName>
    <definedName name="billrev2" localSheetId="1" hidden="1">{"PAGE 1",#N/A,FALSE,"WEST_OT"}</definedName>
    <definedName name="billrev2" hidden="1">{"PAGE 1",#N/A,FALSE,"WEST_OT"}</definedName>
    <definedName name="bite" localSheetId="2"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bite" localSheetId="1"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bite"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bite1" localSheetId="2"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bite1" localSheetId="1"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bite1"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blah" localSheetId="2" hidden="1">{#N/A,#N/A,TRUE,"Assume";#N/A,#N/A,TRUE,"Return";#N/A,#N/A,TRUE,"ProFormaBS";#N/A,#N/A,TRUE,"IS";#N/A,#N/A,TRUE,"CFS";#N/A,#N/A,TRUE,"BS";#N/A,#N/A,TRUE,"IS Input";#N/A,#N/A,TRUE,"BS Input"}</definedName>
    <definedName name="blah" localSheetId="1" hidden="1">{#N/A,#N/A,TRUE,"Assume";#N/A,#N/A,TRUE,"Return";#N/A,#N/A,TRUE,"ProFormaBS";#N/A,#N/A,TRUE,"IS";#N/A,#N/A,TRUE,"CFS";#N/A,#N/A,TRUE,"BS";#N/A,#N/A,TRUE,"IS Input";#N/A,#N/A,TRUE,"BS Input"}</definedName>
    <definedName name="blah" hidden="1">{#N/A,#N/A,TRUE,"Assume";#N/A,#N/A,TRUE,"Return";#N/A,#N/A,TRUE,"ProFormaBS";#N/A,#N/A,TRUE,"IS";#N/A,#N/A,TRUE,"CFS";#N/A,#N/A,TRUE,"BS";#N/A,#N/A,TRUE,"IS Input";#N/A,#N/A,TRUE,"BS Input"}</definedName>
    <definedName name="blah2" localSheetId="2" hidden="1">{#N/A,#N/A,TRUE,"Assume";#N/A,#N/A,TRUE,"Return";#N/A,#N/A,TRUE,"ProFormaBS";#N/A,#N/A,TRUE,"IS";#N/A,#N/A,TRUE,"CFS";#N/A,#N/A,TRUE,"BS";#N/A,#N/A,TRUE,"IS Input";#N/A,#N/A,TRUE,"BS Input"}</definedName>
    <definedName name="blah2" localSheetId="1" hidden="1">{#N/A,#N/A,TRUE,"Assume";#N/A,#N/A,TRUE,"Return";#N/A,#N/A,TRUE,"ProFormaBS";#N/A,#N/A,TRUE,"IS";#N/A,#N/A,TRUE,"CFS";#N/A,#N/A,TRUE,"BS";#N/A,#N/A,TRUE,"IS Input";#N/A,#N/A,TRUE,"BS Input"}</definedName>
    <definedName name="blah2" hidden="1">{#N/A,#N/A,TRUE,"Assume";#N/A,#N/A,TRUE,"Return";#N/A,#N/A,TRUE,"ProFormaBS";#N/A,#N/A,TRUE,"IS";#N/A,#N/A,TRUE,"CFS";#N/A,#N/A,TRUE,"BS";#N/A,#N/A,TRUE,"IS Input";#N/A,#N/A,TRUE,"BS Input"}</definedName>
    <definedName name="BLPB10" hidden="1">'[35]CoCo Descript'!$D$22</definedName>
    <definedName name="BLPB11" hidden="1">'[35]CoCo Descript'!$D$24</definedName>
    <definedName name="BLPB12" hidden="1">'[35]CoCo Descript'!$D$26</definedName>
    <definedName name="BLPB13" localSheetId="2" hidden="1">'[35]CoCo Descript'!#REF!</definedName>
    <definedName name="BLPB13" hidden="1">'[35]CoCo Descript'!#REF!</definedName>
    <definedName name="BLPB14" localSheetId="2" hidden="1">'[35]CoCo Descript'!#REF!</definedName>
    <definedName name="BLPB14" hidden="1">'[35]CoCo Descript'!#REF!</definedName>
    <definedName name="BLPB15" hidden="1">'[35]CoCo Descript'!#REF!</definedName>
    <definedName name="BLPB16" hidden="1">'[35]CoCo Descript'!#REF!</definedName>
    <definedName name="BLPB17" hidden="1">'[35]CoCo Descript'!#REF!</definedName>
    <definedName name="BLPB18" hidden="1">'[35]CoCo Descript'!$D$8</definedName>
    <definedName name="BLPB19" hidden="1">'[35]CoCo Descript'!$D$10</definedName>
    <definedName name="BLPB20" hidden="1">'[35]CoCo Descript'!$D$14</definedName>
    <definedName name="BLPB3" localSheetId="2" hidden="1">'[35]CoCo Descript'!#REF!</definedName>
    <definedName name="BLPB3" hidden="1">'[35]CoCo Descript'!#REF!</definedName>
    <definedName name="BLPB4" localSheetId="2" hidden="1">'[35]CoCo Descript'!#REF!</definedName>
    <definedName name="BLPB4" hidden="1">'[35]CoCo Descript'!#REF!</definedName>
    <definedName name="BLPB5" hidden="1">'[35]CoCo Descript'!$D$12</definedName>
    <definedName name="BLPB6" localSheetId="2" hidden="1">'[35]CoCo Descript'!#REF!</definedName>
    <definedName name="BLPB6" hidden="1">'[35]CoCo Descript'!#REF!</definedName>
    <definedName name="BLPB7" hidden="1">'[35]CoCo Descript'!$D$16</definedName>
    <definedName name="BLPB8" hidden="1">'[35]CoCo Descript'!$D$18</definedName>
    <definedName name="BLPB9" hidden="1">'[35]CoCo Descript'!$D$20</definedName>
    <definedName name="BLPH1" localSheetId="1" hidden="1">#REF!</definedName>
    <definedName name="BLPH1" hidden="1">#REF!</definedName>
    <definedName name="BLPH10" localSheetId="1" hidden="1">#REF!</definedName>
    <definedName name="BLPH10" hidden="1">#REF!</definedName>
    <definedName name="BLPH100" localSheetId="1" hidden="1">#REF!</definedName>
    <definedName name="BLPH100" hidden="1">#REF!</definedName>
    <definedName name="BLPH101" hidden="1">#REF!</definedName>
    <definedName name="BLPH102" hidden="1">#REF!</definedName>
    <definedName name="BLPH103" hidden="1">#REF!</definedName>
    <definedName name="BLPH104" hidden="1">#REF!</definedName>
    <definedName name="BLPH105" hidden="1">#REF!</definedName>
    <definedName name="BLPH106" hidden="1">#REF!</definedName>
    <definedName name="BLPH107" hidden="1">#REF!</definedName>
    <definedName name="BLPH108" hidden="1">#REF!</definedName>
    <definedName name="BLPH109" hidden="1">#REF!</definedName>
    <definedName name="BLPH11" hidden="1">#REF!</definedName>
    <definedName name="BLPH110" hidden="1">#REF!</definedName>
    <definedName name="BLPH111" hidden="1">#REF!</definedName>
    <definedName name="BLPH112" hidden="1">#REF!</definedName>
    <definedName name="BLPH113" hidden="1">#REF!</definedName>
    <definedName name="BLPH114" hidden="1">#REF!</definedName>
    <definedName name="BLPH12"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19a"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28" hidden="1">#REF!</definedName>
    <definedName name="BLPH29" hidden="1">#REF!</definedName>
    <definedName name="BLPH3" hidden="1">#REF!</definedName>
    <definedName name="BLPH30" hidden="1">#REF!</definedName>
    <definedName name="BLPH31" hidden="1">#REF!</definedName>
    <definedName name="BLPH32" hidden="1">#REF!</definedName>
    <definedName name="BLPH33" hidden="1">#REF!</definedName>
    <definedName name="BLPH34" hidden="1">#REF!</definedName>
    <definedName name="BLPH35" hidden="1">#REF!</definedName>
    <definedName name="BLPH36" hidden="1">#REF!</definedName>
    <definedName name="BLPH37" hidden="1">#REF!</definedName>
    <definedName name="BLPH38" hidden="1">#REF!</definedName>
    <definedName name="BLPH39" hidden="1">#REF!</definedName>
    <definedName name="BLPH4" hidden="1">#REF!</definedName>
    <definedName name="BLPH40" hidden="1">#REF!</definedName>
    <definedName name="BLPH41" hidden="1">#REF!</definedName>
    <definedName name="BLPH42" hidden="1">#REF!</definedName>
    <definedName name="BLPH43" hidden="1">#REF!</definedName>
    <definedName name="BLPH44" hidden="1">#REF!</definedName>
    <definedName name="BLPH45" hidden="1">#REF!</definedName>
    <definedName name="BLPH46" hidden="1">#REF!</definedName>
    <definedName name="BLPH47" hidden="1">#REF!</definedName>
    <definedName name="BLPH48" hidden="1">#REF!</definedName>
    <definedName name="BLPH49" hidden="1">#REF!</definedName>
    <definedName name="BLPH5" hidden="1">#REF!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 hidden="1">#REF!</definedName>
    <definedName name="BLPH60" hidden="1">#REF!</definedName>
    <definedName name="BLPH61" hidden="1">#REF!</definedName>
    <definedName name="BLPH62" hidden="1">#REF!</definedName>
    <definedName name="BLPH63" hidden="1">#REF!</definedName>
    <definedName name="BLPH64" hidden="1">#REF!</definedName>
    <definedName name="BLPH65" hidden="1">#REF!</definedName>
    <definedName name="BLPH66" hidden="1">#REF!</definedName>
    <definedName name="BLPH67" hidden="1">#REF!</definedName>
    <definedName name="BLPH68" hidden="1">#REF!</definedName>
    <definedName name="BLPH69" hidden="1">#REF!</definedName>
    <definedName name="BLPH7" hidden="1">#REF!</definedName>
    <definedName name="BLPH70" hidden="1">#REF!</definedName>
    <definedName name="BLPH71" hidden="1">#REF!</definedName>
    <definedName name="BLPH72" hidden="1">#REF!</definedName>
    <definedName name="BLPH73" hidden="1">#REF!</definedName>
    <definedName name="BLPH74" hidden="1">#REF!</definedName>
    <definedName name="BLPH75" hidden="1">#REF!</definedName>
    <definedName name="BLPH76" hidden="1">#REF!</definedName>
    <definedName name="BLPH77" hidden="1">#REF!</definedName>
    <definedName name="BLPH78" hidden="1">#REF!</definedName>
    <definedName name="BLPH79" hidden="1">#REF!</definedName>
    <definedName name="BLPH8" hidden="1">#REF!</definedName>
    <definedName name="BLPH80" hidden="1">#REF!</definedName>
    <definedName name="BLPH81" hidden="1">#REF!</definedName>
    <definedName name="BLPH82" hidden="1">#REF!</definedName>
    <definedName name="BLPH83" hidden="1">#REF!</definedName>
    <definedName name="BLPH84" hidden="1">#REF!</definedName>
    <definedName name="BLPH85" hidden="1">#REF!</definedName>
    <definedName name="BLPH86" hidden="1">#REF!</definedName>
    <definedName name="BLPH87" hidden="1">#REF!</definedName>
    <definedName name="BLPH88" hidden="1">#REF!</definedName>
    <definedName name="BLPH89" hidden="1">#REF!</definedName>
    <definedName name="BLPH9" hidden="1">#REF!</definedName>
    <definedName name="BLPH90" hidden="1">#REF!</definedName>
    <definedName name="BLPH91" hidden="1">#REF!</definedName>
    <definedName name="BLPH92" hidden="1">#REF!</definedName>
    <definedName name="BLPH93" hidden="1">#REF!</definedName>
    <definedName name="BLPH94" hidden="1">#REF!</definedName>
    <definedName name="BLPH95" hidden="1">#REF!</definedName>
    <definedName name="BLPH96" hidden="1">#REF!</definedName>
    <definedName name="BLPH97" hidden="1">#REF!</definedName>
    <definedName name="BLPH98" hidden="1">#REF!</definedName>
    <definedName name="BLPH99" hidden="1">#REF!</definedName>
    <definedName name="boring" localSheetId="2" hidden="1">{"Page1",#N/A,FALSE,"CompCo";"Page2",#N/A,FALSE,"CompCo"}</definedName>
    <definedName name="boring" localSheetId="1" hidden="1">{"Page1",#N/A,FALSE,"CompCo";"Page2",#N/A,FALSE,"CompCo"}</definedName>
    <definedName name="boring" hidden="1">{"Page1",#N/A,FALSE,"CompCo";"Page2",#N/A,FALSE,"CompCo"}</definedName>
    <definedName name="bs" localSheetId="2" hidden="1">{#N/A,#N/A,FALSE,"Job Sched"}</definedName>
    <definedName name="bs" localSheetId="1" hidden="1">{#N/A,#N/A,FALSE,"Job Sched"}</definedName>
    <definedName name="bs" hidden="1">{#N/A,#N/A,FALSE,"Job Sched"}</definedName>
    <definedName name="bvwrg" localSheetId="2"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bvwrg" localSheetId="1"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bvwrg"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cance" localSheetId="2" hidden="1">{#N/A,#N/A,TRUE,"PAGE 2";#N/A,#N/A,TRUE,"PAGE 3";#N/A,#N/A,TRUE,"PAGE4"}</definedName>
    <definedName name="cance" localSheetId="1" hidden="1">{#N/A,#N/A,TRUE,"PAGE 2";#N/A,#N/A,TRUE,"PAGE 3";#N/A,#N/A,TRUE,"PAGE4"}</definedName>
    <definedName name="cance" hidden="1">{#N/A,#N/A,TRUE,"PAGE 2";#N/A,#N/A,TRUE,"PAGE 3";#N/A,#N/A,TRUE,"PAGE4"}</definedName>
    <definedName name="cap.pos" localSheetId="2"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cap.pos" localSheetId="1"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cap.pos"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CASH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CASH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CASH1" hidden="1">{TRUE,TRUE,-0.8,-17,483.6,277.2,FALSE,TRUE,TRUE,TRUE,0,1,#N/A,1,#N/A,52.4666666666667,24.0625,1,FALSE,FALSE,3,TRUE,1,FALSE,75,"Swvu.PRESENTATION.","ACwvu.PRESENTATION.",#N/A,FALSE,FALSE,0,0,0.5,0,2,"","",TRUE,FALSE,FALSE,FALSE,1,#N/A,1,1,FALSE,FALSE,"Rwvu.PRESENTATION.",#N/A,FALSE,FALSE,FALSE,1,#N/A,#N/A,FALSE,FALSE,TRUE,TRUE,TRUE}</definedName>
    <definedName name="CASH1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CASH1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CASH11" hidden="1">{TRUE,TRUE,-0.8,-17,483.6,277.2,FALSE,TRUE,TRUE,TRUE,0,1,#N/A,1,#N/A,52.4666666666667,24.0625,1,FALSE,FALSE,3,TRUE,1,FALSE,75,"Swvu.PRESENTATION.","ACwvu.PRESENTATION.",#N/A,FALSE,FALSE,0,0,0.5,0,2,"","",TRUE,FALSE,FALSE,FALSE,1,#N/A,1,1,FALSE,FALSE,"Rwvu.PRESENTATION.",#N/A,FALSE,FALSE,FALSE,1,#N/A,#N/A,FALSE,FALSE,TRUE,TRUE,TRUE}</definedName>
    <definedName name="CASH1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CASH1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CASH112" hidden="1">{TRUE,TRUE,-0.8,-17,483.6,277.2,FALSE,TRUE,TRUE,TRUE,0,1,#N/A,1,#N/A,52.4666666666667,24.0625,1,FALSE,FALSE,3,TRUE,1,FALSE,75,"Swvu.PRESENTATION.","ACwvu.PRESENTATION.",#N/A,FALSE,FALSE,0,0,0.5,0,2,"","",TRUE,FALSE,FALSE,FALSE,1,#N/A,1,1,FALSE,FALSE,"Rwvu.PRESENTATION.",#N/A,FALSE,FALSE,FALSE,1,#N/A,#N/A,FALSE,FALSE,TRUE,TRUE,TRUE}</definedName>
    <definedName name="CASH12"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CASH12"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CASH12" hidden="1">{TRUE,TRUE,-0.8,-17,483.6,277.2,FALSE,TRUE,TRUE,TRUE,0,1,#N/A,1,#N/A,52.4666666666667,24.0625,1,FALSE,FALSE,3,TRUE,1,FALSE,75,"Swvu.PRESENTATION.","ACwvu.PRESENTATION.",#N/A,FALSE,FALSE,0,0,0.5,0,2,"","",TRUE,FALSE,FALSE,FALSE,1,#N/A,1,1,FALSE,FALSE,"Rwvu.PRESENTATION.",#N/A,FALSE,FALSE,FALSE,1,#N/A,#N/A,FALSE,FALSE,TRUE,TRUE,TRUE}</definedName>
    <definedName name="CASH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CASH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CASH123" hidden="1">{TRUE,TRUE,-0.8,-17,483.6,277.2,FALSE,TRUE,TRUE,TRUE,0,1,#N/A,1,#N/A,52.4666666666667,24.0625,1,FALSE,FALSE,3,TRUE,1,FALSE,75,"Swvu.PRESENTATION.","ACwvu.PRESENTATION.",#N/A,FALSE,FALSE,0,0,0.5,0,2,"","",TRUE,FALSE,FALSE,FALSE,1,#N/A,1,1,FALSE,FALSE,"Rwvu.PRESENTATION.",#N/A,FALSE,FALSE,FALSE,1,#N/A,#N/A,FALSE,FALSE,TRUE,TRUE,TRUE}</definedName>
    <definedName name="CASH123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CASH123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CASH1234" hidden="1">{TRUE,TRUE,-0.8,-17,483.6,277.2,FALSE,TRUE,TRUE,TRUE,0,1,#N/A,1,#N/A,52.4666666666667,24.0625,1,FALSE,FALSE,3,TRUE,1,FALSE,75,"Swvu.PRESENTATION.","ACwvu.PRESENTATION.",#N/A,FALSE,FALSE,0,0,0.5,0,2,"","",TRUE,FALSE,FALSE,FALSE,1,#N/A,1,1,FALSE,FALSE,"Rwvu.PRESENTATION.",#N/A,FALSE,FALSE,FALSE,1,#N/A,#N/A,FALSE,FALSE,TRUE,TRUE,TRUE}</definedName>
    <definedName name="CASH1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CASH1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CASH13" hidden="1">{TRUE,TRUE,-0.8,-17,483.6,277.2,FALSE,TRUE,TRUE,TRUE,0,1,#N/A,1,#N/A,52.4666666666667,24.0625,1,FALSE,FALSE,3,TRUE,1,FALSE,75,"Swvu.PRESENTATION.","ACwvu.PRESENTATION.",#N/A,FALSE,FALSE,0,0,0.5,0,2,"","",TRUE,FALSE,FALSE,FALSE,1,#N/A,1,1,FALSE,FALSE,"Rwvu.PRESENTATION.",#N/A,FALSE,FALSE,FALSE,1,#N/A,#N/A,FALSE,FALSE,TRUE,TRUE,TRUE}</definedName>
    <definedName name="CASH13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CASH13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CASH131" hidden="1">{TRUE,TRUE,-0.8,-17,483.6,277.2,FALSE,TRUE,TRUE,TRUE,0,1,#N/A,1,#N/A,52.4666666666667,24.0625,1,FALSE,FALSE,3,TRUE,1,FALSE,75,"Swvu.PRESENTATION.","ACwvu.PRESENTATION.",#N/A,FALSE,FALSE,0,0,0.5,0,2,"","",TRUE,FALSE,FALSE,FALSE,1,#N/A,1,1,FALSE,FALSE,"Rwvu.PRESENTATION.",#N/A,FALSE,FALSE,FALSE,1,#N/A,#N/A,FALSE,FALSE,TRUE,TRUE,TRUE}</definedName>
    <definedName name="CASH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CASH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CASH3" hidden="1">{TRUE,TRUE,-0.8,-17,483.6,277.2,FALSE,TRUE,TRUE,TRUE,0,1,#N/A,1,#N/A,52.4666666666667,24.0625,1,FALSE,FALSE,3,TRUE,1,FALSE,75,"Swvu.PRESENTATION.","ACwvu.PRESENTATION.",#N/A,FALSE,FALSE,0,0,0.5,0,2,"","",TRUE,FALSE,FALSE,FALSE,1,#N/A,1,1,FALSE,FALSE,"Rwvu.PRESENTATION.",#N/A,FALSE,FALSE,FALSE,1,#N/A,#N/A,FALSE,FALSE,TRUE,TRUE,TRUE}</definedName>
    <definedName name="CASH3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CASH3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CASH31" hidden="1">{TRUE,TRUE,-0.8,-17,483.6,277.2,FALSE,TRUE,TRUE,TRUE,0,1,#N/A,1,#N/A,52.4666666666667,24.0625,1,FALSE,FALSE,3,TRUE,1,FALSE,75,"Swvu.PRESENTATION.","ACwvu.PRESENTATION.",#N/A,FALSE,FALSE,0,0,0.5,0,2,"","",TRUE,FALSE,FALSE,FALSE,1,#N/A,1,1,FALSE,FALSE,"Rwvu.PRESENTATION.",#N/A,FALSE,FALSE,FALSE,1,#N/A,#N/A,FALSE,FALSE,TRUE,TRUE,TRUE}</definedName>
    <definedName name="cawc" localSheetId="2"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cawc" localSheetId="1"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cawc"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cb_sChart13476674_opts" hidden="1">"2, 1, 1, True, 2, False, False, , 0, False, False, 1, 1"</definedName>
    <definedName name="cb_sChart13485B52_opts" hidden="1">"2, 1, 1, False, 2, False, False, , 0, False, False, 1, 1"</definedName>
    <definedName name="cb_sChart13786B54_opts" hidden="1">"2, 1, 1, False, 2, False, False, , 0, False, True, 1, 1"</definedName>
    <definedName name="cb_sChart1385548A_opts" hidden="1">"2, 1, 1, False, 2, False, False, , 0, False, True, 1, 1"</definedName>
    <definedName name="cb_sChart1386774B_opts" hidden="1">"2, 1, 2, True, 2, False, False, , 0, False, True, 1, 1"</definedName>
    <definedName name="cb_sChart1386B158_opts" hidden="1">"2, 1, 2, True, 2, False, False, , 0, False, True, 1, 1"</definedName>
    <definedName name="cb_sChart1386B304_opts" hidden="1">"2, 1, 1, False, 2, False, False, , 0, False, False, 1, 1"</definedName>
    <definedName name="cb_sChart1386B3E0_opts" hidden="1">"2, 1, 1, True, 2, False, False, , 0, False, False, 1, 1"</definedName>
    <definedName name="cb_sChart139636EA_opts" hidden="1">"1, 1, 1, False, 2, False, False, , 0, False, False, 1, 1"</definedName>
    <definedName name="cb_sChart139637E9_opts" hidden="1">"1, 1, 1, False, 2, False, False, , 0, False, False, 3, 1"</definedName>
    <definedName name="cb_sChart139638B9_opts" hidden="1">"1, 1, 1, False, 2, False, False, , 0, False, False, 1, 2"</definedName>
    <definedName name="cb_sChart1396821A_opts" hidden="1">"1, 9, 1, False, 2, False, False, , 0, False, True, 1, 1"</definedName>
    <definedName name="cb_sChart1396872A_opts" hidden="1">"1, 9, 1, False, 2, False, False, , 0, False, True, 1, 1"</definedName>
    <definedName name="cb_sChart1396D1AC_opts" hidden="1">"1, 9, 1, False, 2, False, False, , 0, False, True, 1, 1"</definedName>
    <definedName name="cb_sChart139AA6C1_opts" hidden="1">"2, 1, 1, True, 2, False, False, , 0, False, True, 1, 1"</definedName>
    <definedName name="cb_sChart1D5372A5_opts" hidden="1">"1, 5, 1, False, 2, False, False, , 0, False, False, 1, 1"</definedName>
    <definedName name="cb_sChart1DBAAD_opts" hidden="1">"2, 1, 2, True, 2, False, False, , 0, False, True, 1, 2"</definedName>
    <definedName name="cb_sChart1DBB89_opts" hidden="1">"2, 1, 2, True, 2, False, False, , 0, False, True, 1, 1"</definedName>
    <definedName name="cb_sChart2DB05D6_opts" hidden="1">"1, 7, 1, False, 2, False, False, , 0, False, True, 1, 1"</definedName>
    <definedName name="cb_sChart2DBCB46_opts" hidden="1">"1, 7, 1, False, 2, False, False, , 0, False, True, 1, 1"</definedName>
    <definedName name="cb_sChart2F46DBE_opts" hidden="1">"2, 1, 1, True, 2, False, False, , 0, False, True, 1, 2"</definedName>
    <definedName name="cb_sChart34654DB_opts" hidden="1">"1, 8, 1, False, 2, False, False, , 0, False, False, 1, 2"</definedName>
    <definedName name="cb_sChart41E9A35_opts" hidden="1">"1, 9, 1, False, 2, False, False, , 0, False, True, 1, 1"</definedName>
    <definedName name="cb_sChart68E08A4_opts" hidden="1">"1, 1, 1, False, 2, True, False, , 0, False, False, 2, 2"</definedName>
    <definedName name="cb_sChart6F544DD_opts" hidden="1">"1, 3, 1, False, 2, False, False, , 0, False, False, 2, 1"</definedName>
    <definedName name="cb_sChart74FE4B0_opts" hidden="1">"1, 4, 1, False, 2, True, False, , 0, False, False, 1, 1"</definedName>
    <definedName name="cb_sChart74FE8FC_opts" hidden="1">"1, 4, 1, False, 2, True, False, , 0, False, False, 1, 1"</definedName>
    <definedName name="cb_sChartE2218BA_opts" hidden="1">"1, 4, 1, False, 2, False, False, , 0, False, True, 1, 1"</definedName>
    <definedName name="cb_sChartE221ADA_opts" hidden="1">"1, 5, 1, False, 2, False, False, , 0, False, False, 1, 1"</definedName>
    <definedName name="cb_sChartF046D89_opts" hidden="1">"1, 1, 1, False, 2, True, False, , 1, False, False, 1, 1"</definedName>
    <definedName name="cb_sChartF048B26_opts" hidden="1">"1, 5, 1, False, 2, False, False, , 1, False, False, 1, 2"</definedName>
    <definedName name="cb_sChartF2B7B01_opts" hidden="1">"1, 1, 1, False, 2, True, False, , 1, False, False, 1, 1"</definedName>
    <definedName name="cccc" localSheetId="2" hidden="1">{"'Vietnam'!$E$21:$W$45","'Vietnam'!$E$21:$W$45"}</definedName>
    <definedName name="cccc" localSheetId="1" hidden="1">{"'Vietnam'!$E$21:$W$45","'Vietnam'!$E$21:$W$45"}</definedName>
    <definedName name="cccc" hidden="1">{"'Vietnam'!$E$21:$W$45","'Vietnam'!$E$21:$W$45"}</definedName>
    <definedName name="cccc2" localSheetId="2" hidden="1">{"'Vietnam'!$E$21:$W$45","'Vietnam'!$E$21:$W$45"}</definedName>
    <definedName name="cccc2" localSheetId="1" hidden="1">{"'Vietnam'!$E$21:$W$45","'Vietnam'!$E$21:$W$45"}</definedName>
    <definedName name="cccc2" hidden="1">{"'Vietnam'!$E$21:$W$45","'Vietnam'!$E$21:$W$45"}</definedName>
    <definedName name="cd0" localSheetId="2" hidden="1">{#N/A,#N/A,FALSE,"Job Sched"}</definedName>
    <definedName name="cd0" localSheetId="1" hidden="1">{#N/A,#N/A,FALSE,"Job Sched"}</definedName>
    <definedName name="cd0" hidden="1">{#N/A,#N/A,FALSE,"Job Sched"}</definedName>
    <definedName name="CDW" localSheetId="2" hidden="1">{#N/A,#N/A,FALSE,"Job Sched"}</definedName>
    <definedName name="CDW" localSheetId="1" hidden="1">{#N/A,#N/A,FALSE,"Job Sched"}</definedName>
    <definedName name="CDW" hidden="1">{#N/A,#N/A,FALSE,"Job Sched"}</definedName>
    <definedName name="chart" localSheetId="2" hidden="1">{#N/A,#N/A,FALSE,"SUMMARY";#N/A,#N/A,FALSE,"mcsh";#N/A,#N/A,FALSE,"vol&amp;rev";#N/A,#N/A,FALSE,"wkgcap";#N/A,#N/A,FALSE,"DEPR&amp;DT";#N/A,#N/A,FALSE,"ASSETS";#N/A,#N/A,FALSE,"NI&amp;OTH&amp;DIV";#N/A,#N/A,FALSE,"CASHFLOW";#N/A,#N/A,FALSE,"CAPEMPL";#N/A,#N/A,FALSE,"ROCE"}</definedName>
    <definedName name="chart" localSheetId="1" hidden="1">{#N/A,#N/A,FALSE,"SUMMARY";#N/A,#N/A,FALSE,"mcsh";#N/A,#N/A,FALSE,"vol&amp;rev";#N/A,#N/A,FALSE,"wkgcap";#N/A,#N/A,FALSE,"DEPR&amp;DT";#N/A,#N/A,FALSE,"ASSETS";#N/A,#N/A,FALSE,"NI&amp;OTH&amp;DIV";#N/A,#N/A,FALSE,"CASHFLOW";#N/A,#N/A,FALSE,"CAPEMPL";#N/A,#N/A,FALSE,"ROCE"}</definedName>
    <definedName name="chart" hidden="1">{#N/A,#N/A,FALSE,"SUMMARY";#N/A,#N/A,FALSE,"mcsh";#N/A,#N/A,FALSE,"vol&amp;rev";#N/A,#N/A,FALSE,"wkgcap";#N/A,#N/A,FALSE,"DEPR&amp;DT";#N/A,#N/A,FALSE,"ASSETS";#N/A,#N/A,FALSE,"NI&amp;OTH&amp;DIV";#N/A,#N/A,FALSE,"CASHFLOW";#N/A,#N/A,FALSE,"CAPEMPL";#N/A,#N/A,FALSE,"ROCE"}</definedName>
    <definedName name="chiho" localSheetId="2" hidden="1">{"'下期集計（10.27迄・速報値）'!$Q$16"}</definedName>
    <definedName name="chiho" localSheetId="1" hidden="1">{"'下期集計（10.27迄・速報値）'!$Q$16"}</definedName>
    <definedName name="chiho" hidden="1">{"'下期集計（10.27迄・速報値）'!$Q$16"}</definedName>
    <definedName name="CIQWBGuid" hidden="1">"01fd8fb1-0b6c-4606-83b2-2962bd87acf5"</definedName>
    <definedName name="cjb" localSheetId="2" hidden="1">{#N/A,#N/A,TRUE,"Cover00";#N/A,#N/A,TRUE,"Contents";#N/A,#N/A,TRUE,"IS00";#N/A,#N/A,TRUE,"BS00";#N/A,#N/A,TRUE,"CF00";#N/A,#N/A,TRUE,"SE00";#N/A,#N/A,TRUE,"COGS00";#N/A,#N/A,TRUE,"SG&amp;A00";#N/A,#N/A,TRUE,"Interest00";#N/A,#N/A,TRUE,"Stats00";#N/A,#N/A,TRUE,"Covenants00"}</definedName>
    <definedName name="cjb" localSheetId="1" hidden="1">{#N/A,#N/A,TRUE,"Cover00";#N/A,#N/A,TRUE,"Contents";#N/A,#N/A,TRUE,"IS00";#N/A,#N/A,TRUE,"BS00";#N/A,#N/A,TRUE,"CF00";#N/A,#N/A,TRUE,"SE00";#N/A,#N/A,TRUE,"COGS00";#N/A,#N/A,TRUE,"SG&amp;A00";#N/A,#N/A,TRUE,"Interest00";#N/A,#N/A,TRUE,"Stats00";#N/A,#N/A,TRUE,"Covenants00"}</definedName>
    <definedName name="cjb" hidden="1">{#N/A,#N/A,TRUE,"Cover00";#N/A,#N/A,TRUE,"Contents";#N/A,#N/A,TRUE,"IS00";#N/A,#N/A,TRUE,"BS00";#N/A,#N/A,TRUE,"CF00";#N/A,#N/A,TRUE,"SE00";#N/A,#N/A,TRUE,"COGS00";#N/A,#N/A,TRUE,"SG&amp;A00";#N/A,#N/A,TRUE,"Interest00";#N/A,#N/A,TRUE,"Stats00";#N/A,#N/A,TRUE,"Covenants00"}</definedName>
    <definedName name="CL" hidden="1">1</definedName>
    <definedName name="CLsysID" hidden="1">"BWP"</definedName>
    <definedName name="comm" localSheetId="2" hidden="1">{"PAGE 1",#N/A,FALSE,"WEST_OT"}</definedName>
    <definedName name="comm" localSheetId="1" hidden="1">{"PAGE 1",#N/A,FALSE,"WEST_OT"}</definedName>
    <definedName name="comm" hidden="1">{"PAGE 1",#N/A,FALSE,"WEST_OT"}</definedName>
    <definedName name="comm2" localSheetId="2" hidden="1">{"PAGE 1",#N/A,FALSE,"WEST_OT"}</definedName>
    <definedName name="comm2" localSheetId="1" hidden="1">{"PAGE 1",#N/A,FALSE,"WEST_OT"}</definedName>
    <definedName name="comm2" hidden="1">{"PAGE 1",#N/A,FALSE,"WEST_OT"}</definedName>
    <definedName name="comm3" localSheetId="2" hidden="1">{"PAGE 1",#N/A,FALSE,"WEST_OT"}</definedName>
    <definedName name="comm3" localSheetId="1" hidden="1">{"PAGE 1",#N/A,FALSE,"WEST_OT"}</definedName>
    <definedName name="comm3" hidden="1">{"PAGE 1",#N/A,FALSE,"WEST_OT"}</definedName>
    <definedName name="commrev2" localSheetId="2" hidden="1">{"PAGE 1",#N/A,FALSE,"WEST_OT"}</definedName>
    <definedName name="commrev2" localSheetId="1" hidden="1">{"PAGE 1",#N/A,FALSE,"WEST_OT"}</definedName>
    <definedName name="commrev2" hidden="1">{"PAGE 1",#N/A,FALSE,"WEST_OT"}</definedName>
    <definedName name="compco" localSheetId="2" hidden="1">{"Page1",#N/A,FALSE,"CompCo";"Page2",#N/A,FALSE,"CompCo"}</definedName>
    <definedName name="compco" localSheetId="1" hidden="1">{"Page1",#N/A,FALSE,"CompCo";"Page2",#N/A,FALSE,"CompCo"}</definedName>
    <definedName name="compco" hidden="1">{"Page1",#N/A,FALSE,"CompCo";"Page2",#N/A,FALSE,"CompCo"}</definedName>
    <definedName name="Compco1" localSheetId="2" hidden="1">{"Page1",#N/A,FALSE,"CompCo";"Page2",#N/A,FALSE,"CompCo"}</definedName>
    <definedName name="Compco1" localSheetId="1" hidden="1">{"Page1",#N/A,FALSE,"CompCo";"Page2",#N/A,FALSE,"CompCo"}</definedName>
    <definedName name="Compco1" hidden="1">{"Page1",#N/A,FALSE,"CompCo";"Page2",#N/A,FALSE,"CompCo"}</definedName>
    <definedName name="Compco2" localSheetId="2" hidden="1">{"Page1",#N/A,FALSE,"CompCo";"Page2",#N/A,FALSE,"CompCo"}</definedName>
    <definedName name="Compco2" localSheetId="1" hidden="1">{"Page1",#N/A,FALSE,"CompCo";"Page2",#N/A,FALSE,"CompCo"}</definedName>
    <definedName name="Compco2" hidden="1">{"Page1",#N/A,FALSE,"CompCo";"Page2",#N/A,FALSE,"CompCo"}</definedName>
    <definedName name="copy" localSheetId="2" hidden="1">{#N/A,#N/A,FALSE,"Projections";#N/A,#N/A,FALSE,"Multiples Valuation";#N/A,#N/A,FALSE,"LBO";#N/A,#N/A,FALSE,"Multiples_Sensitivity";#N/A,#N/A,FALSE,"Summary"}</definedName>
    <definedName name="copy" localSheetId="1" hidden="1">{#N/A,#N/A,FALSE,"Projections";#N/A,#N/A,FALSE,"Multiples Valuation";#N/A,#N/A,FALSE,"LBO";#N/A,#N/A,FALSE,"Multiples_Sensitivity";#N/A,#N/A,FALSE,"Summary"}</definedName>
    <definedName name="copy" hidden="1">{#N/A,#N/A,FALSE,"Projections";#N/A,#N/A,FALSE,"Multiples Valuation";#N/A,#N/A,FALSE,"LBO";#N/A,#N/A,FALSE,"Multiples_Sensitivity";#N/A,#N/A,FALSE,"Summary"}</definedName>
    <definedName name="coun" localSheetId="2" hidden="1">{#N/A,#N/A,FALSE,"Assessment";#N/A,#N/A,FALSE,"Staffing";#N/A,#N/A,FALSE,"Hires";#N/A,#N/A,FALSE,"Assumptions"}</definedName>
    <definedName name="coun" localSheetId="1" hidden="1">{#N/A,#N/A,FALSE,"Assessment";#N/A,#N/A,FALSE,"Staffing";#N/A,#N/A,FALSE,"Hires";#N/A,#N/A,FALSE,"Assumptions"}</definedName>
    <definedName name="coun" hidden="1">{#N/A,#N/A,FALSE,"Assessment";#N/A,#N/A,FALSE,"Staffing";#N/A,#N/A,FALSE,"Hires";#N/A,#N/A,FALSE,"Assumptions"}</definedName>
    <definedName name="COUNTRY" localSheetId="2" hidden="1">{#N/A,#N/A,FALSE,"Assessment";#N/A,#N/A,FALSE,"Staffing";#N/A,#N/A,FALSE,"Hires";#N/A,#N/A,FALSE,"Assumptions"}</definedName>
    <definedName name="COUNTRY" localSheetId="1" hidden="1">{#N/A,#N/A,FALSE,"Assessment";#N/A,#N/A,FALSE,"Staffing";#N/A,#N/A,FALSE,"Hires";#N/A,#N/A,FALSE,"Assumptions"}</definedName>
    <definedName name="COUNTRY" hidden="1">{#N/A,#N/A,FALSE,"Assessment";#N/A,#N/A,FALSE,"Staffing";#N/A,#N/A,FALSE,"Hires";#N/A,#N/A,FALSE,"Assumptions"}</definedName>
    <definedName name="Covenants" localSheetId="2" hidden="1">{#N/A,#N/A,FALSE,"Projections";#N/A,#N/A,FALSE,"Multiples Valuation";#N/A,#N/A,FALSE,"LBO";#N/A,#N/A,FALSE,"Multiples_Sensitivity";#N/A,#N/A,FALSE,"Summary"}</definedName>
    <definedName name="Covenants" localSheetId="1" hidden="1">{#N/A,#N/A,FALSE,"Projections";#N/A,#N/A,FALSE,"Multiples Valuation";#N/A,#N/A,FALSE,"LBO";#N/A,#N/A,FALSE,"Multiples_Sensitivity";#N/A,#N/A,FALSE,"Summary"}</definedName>
    <definedName name="Covenants" hidden="1">{#N/A,#N/A,FALSE,"Projections";#N/A,#N/A,FALSE,"Multiples Valuation";#N/A,#N/A,FALSE,"LBO";#N/A,#N/A,FALSE,"Multiples_Sensitivity";#N/A,#N/A,FALSE,"Summary"}</definedName>
    <definedName name="cpvs" localSheetId="2"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cpvs" localSheetId="1"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cpvs"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csdfsa" hidden="1">"c4427"</definedName>
    <definedName name="CT" localSheetId="2" hidden="1">{#N/A,#N/A,TRUE,"Cover00";#N/A,#N/A,TRUE,"Contents";#N/A,#N/A,TRUE,"IS00";#N/A,#N/A,TRUE,"BS00";#N/A,#N/A,TRUE,"CF00";#N/A,#N/A,TRUE,"SE00";#N/A,#N/A,TRUE,"COGS00";#N/A,#N/A,TRUE,"SG&amp;A00";#N/A,#N/A,TRUE,"Interest00";#N/A,#N/A,TRUE,"Stats00";#N/A,#N/A,TRUE,"Covenants00"}</definedName>
    <definedName name="CT" localSheetId="1" hidden="1">{#N/A,#N/A,TRUE,"Cover00";#N/A,#N/A,TRUE,"Contents";#N/A,#N/A,TRUE,"IS00";#N/A,#N/A,TRUE,"BS00";#N/A,#N/A,TRUE,"CF00";#N/A,#N/A,TRUE,"SE00";#N/A,#N/A,TRUE,"COGS00";#N/A,#N/A,TRUE,"SG&amp;A00";#N/A,#N/A,TRUE,"Interest00";#N/A,#N/A,TRUE,"Stats00";#N/A,#N/A,TRUE,"Covenants00"}</definedName>
    <definedName name="CT" hidden="1">{#N/A,#N/A,TRUE,"Cover00";#N/A,#N/A,TRUE,"Contents";#N/A,#N/A,TRUE,"IS00";#N/A,#N/A,TRUE,"BS00";#N/A,#N/A,TRUE,"CF00";#N/A,#N/A,TRUE,"SE00";#N/A,#N/A,TRUE,"COGS00";#N/A,#N/A,TRUE,"SG&amp;A00";#N/A,#N/A,TRUE,"Interest00";#N/A,#N/A,TRUE,"Stats00";#N/A,#N/A,TRUE,"Covenants00"}</definedName>
    <definedName name="cvb" localSheetId="2" hidden="1">{#N/A,#N/A,FALSE,"TABLE_1 YTD";#N/A,#N/A,FALSE,"TABLE_1A QTD";#N/A,#N/A,FALSE,"NORMAL_SPREAD_QTD";#N/A,#N/A,FALSE,"NORMAL_SPREAD_YTD";#N/A,#N/A,FALSE,"TAX_EQV";#N/A,#N/A,FALSE,"TAX EQUIV_INPUT";#N/A,#N/A,FALSE,"NET FROM FER";#N/A,#N/A,FALSE,"COVER"}</definedName>
    <definedName name="cvb" localSheetId="1" hidden="1">{#N/A,#N/A,FALSE,"TABLE_1 YTD";#N/A,#N/A,FALSE,"TABLE_1A QTD";#N/A,#N/A,FALSE,"NORMAL_SPREAD_QTD";#N/A,#N/A,FALSE,"NORMAL_SPREAD_YTD";#N/A,#N/A,FALSE,"TAX_EQV";#N/A,#N/A,FALSE,"TAX EQUIV_INPUT";#N/A,#N/A,FALSE,"NET FROM FER";#N/A,#N/A,FALSE,"COVER"}</definedName>
    <definedName name="cvb" hidden="1">{#N/A,#N/A,FALSE,"TABLE_1 YTD";#N/A,#N/A,FALSE,"TABLE_1A QTD";#N/A,#N/A,FALSE,"NORMAL_SPREAD_QTD";#N/A,#N/A,FALSE,"NORMAL_SPREAD_YTD";#N/A,#N/A,FALSE,"TAX_EQV";#N/A,#N/A,FALSE,"TAX EQUIV_INPUT";#N/A,#N/A,FALSE,"NET FROM FER";#N/A,#N/A,FALSE,"COVER"}</definedName>
    <definedName name="Cwvu.GREY_ALL." localSheetId="2" hidden="1">#REF!</definedName>
    <definedName name="Cwvu.GREY_ALL." hidden="1">#REF!</definedName>
    <definedName name="cxaa" localSheetId="2" hidden="1">{#N/A,#N/A,FALSE,"Adj Proj";#N/A,#N/A,FALSE,"Sheet1";#N/A,#N/A,FALSE,"LBO";#N/A,#N/A,FALSE,"LBOMER";#N/A,#N/A,FALSE,"WACC";#N/A,#N/A,FALSE,"DCF";#N/A,#N/A,FALSE,"DCFMER";#N/A,#N/A,FALSE,"Pooling";#N/A,#N/A,FALSE,"income";#N/A,#N/A,FALSE,"Offer"}</definedName>
    <definedName name="cxaa" localSheetId="1" hidden="1">{#N/A,#N/A,FALSE,"Adj Proj";#N/A,#N/A,FALSE,"Sheet1";#N/A,#N/A,FALSE,"LBO";#N/A,#N/A,FALSE,"LBOMER";#N/A,#N/A,FALSE,"WACC";#N/A,#N/A,FALSE,"DCF";#N/A,#N/A,FALSE,"DCFMER";#N/A,#N/A,FALSE,"Pooling";#N/A,#N/A,FALSE,"income";#N/A,#N/A,FALSE,"Offer"}</definedName>
    <definedName name="cxaa" hidden="1">{#N/A,#N/A,FALSE,"Adj Proj";#N/A,#N/A,FALSE,"Sheet1";#N/A,#N/A,FALSE,"LBO";#N/A,#N/A,FALSE,"LBOMER";#N/A,#N/A,FALSE,"WACC";#N/A,#N/A,FALSE,"DCF";#N/A,#N/A,FALSE,"DCFMER";#N/A,#N/A,FALSE,"Pooling";#N/A,#N/A,FALSE,"income";#N/A,#N/A,FALSE,"Offer"}</definedName>
    <definedName name="D" localSheetId="2" hidden="1">{#N/A,#N/A,FALSE,"AD_Purch";#N/A,#N/A,FALSE,"Projections";#N/A,#N/A,FALSE,"DCF";#N/A,#N/A,FALSE,"Mkt Val"}</definedName>
    <definedName name="D" localSheetId="1" hidden="1">{#N/A,#N/A,FALSE,"AD_Purch";#N/A,#N/A,FALSE,"Projections";#N/A,#N/A,FALSE,"DCF";#N/A,#N/A,FALSE,"Mkt Val"}</definedName>
    <definedName name="D" hidden="1">{#N/A,#N/A,FALSE,"AD_Purch";#N/A,#N/A,FALSE,"Projections";#N/A,#N/A,FALSE,"DCF";#N/A,#N/A,FALSE,"Mkt Val"}</definedName>
    <definedName name="Database.File" localSheetId="1" hidden="1">#REF!</definedName>
    <definedName name="Database.File" hidden="1">#REF!</definedName>
    <definedName name="dbf" localSheetId="2" hidden="1">{#N/A,#N/A,FALSE,"Trans-Sum";#N/A,#N/A,FALSE,"Accr-Dilu2";#N/A,#N/A,FALSE,"Contribution";#N/A,#N/A,FALSE,"Combined";#N/A,#N/A,FALSE,"ASTF";#N/A,#N/A,FALSE,"BRA";#N/A,#N/A,FALSE,"Bra_C";#N/A,#N/A,FALSE,"AcqMults";#N/A,#N/A,FALSE,"CompMults";#N/A,#N/A,FALSE,"DCF";#N/A,#N/A,FALSE,"WACC";#N/A,#N/A,FALSE,"LBO";#N/A,#N/A,FALSE,"Summary";#N/A,#N/A,FALSE,"StructSum"}</definedName>
    <definedName name="dbf" localSheetId="1" hidden="1">{#N/A,#N/A,FALSE,"Trans-Sum";#N/A,#N/A,FALSE,"Accr-Dilu2";#N/A,#N/A,FALSE,"Contribution";#N/A,#N/A,FALSE,"Combined";#N/A,#N/A,FALSE,"ASTF";#N/A,#N/A,FALSE,"BRA";#N/A,#N/A,FALSE,"Bra_C";#N/A,#N/A,FALSE,"AcqMults";#N/A,#N/A,FALSE,"CompMults";#N/A,#N/A,FALSE,"DCF";#N/A,#N/A,FALSE,"WACC";#N/A,#N/A,FALSE,"LBO";#N/A,#N/A,FALSE,"Summary";#N/A,#N/A,FALSE,"StructSum"}</definedName>
    <definedName name="dbf" hidden="1">{#N/A,#N/A,FALSE,"Trans-Sum";#N/A,#N/A,FALSE,"Accr-Dilu2";#N/A,#N/A,FALSE,"Contribution";#N/A,#N/A,FALSE,"Combined";#N/A,#N/A,FALSE,"ASTF";#N/A,#N/A,FALSE,"BRA";#N/A,#N/A,FALSE,"Bra_C";#N/A,#N/A,FALSE,"AcqMults";#N/A,#N/A,FALSE,"CompMults";#N/A,#N/A,FALSE,"DCF";#N/A,#N/A,FALSE,"WACC";#N/A,#N/A,FALSE,"LBO";#N/A,#N/A,FALSE,"Summary";#N/A,#N/A,FALSE,"StructSum"}</definedName>
    <definedName name="dd" localSheetId="2" hidden="1">{#N/A,#N/A,FALSE,"Summary";#N/A,#N/A,FALSE,"Proforma";#N/A,#N/A,FALSE,"Tx"}</definedName>
    <definedName name="dd" localSheetId="1" hidden="1">{#N/A,#N/A,FALSE,"Summary";#N/A,#N/A,FALSE,"Proforma";#N/A,#N/A,FALSE,"Tx"}</definedName>
    <definedName name="dd" hidden="1">{#N/A,#N/A,FALSE,"Summary";#N/A,#N/A,FALSE,"Proforma";#N/A,#N/A,FALSE,"Tx"}</definedName>
    <definedName name="ddd" localSheetId="2" hidden="1">{#N/A,#N/A,FALSE,"Ptnr Cash Flow";#N/A,#N/A,FALSE,"Pship Summary";#N/A,#N/A,FALSE,"Pship Proforma";#N/A,#N/A,FALSE,"Tx"}</definedName>
    <definedName name="ddd" localSheetId="1" hidden="1">{#N/A,#N/A,FALSE,"Ptnr Cash Flow";#N/A,#N/A,FALSE,"Pship Summary";#N/A,#N/A,FALSE,"Pship Proforma";#N/A,#N/A,FALSE,"Tx"}</definedName>
    <definedName name="ddd" hidden="1">{#N/A,#N/A,FALSE,"Ptnr Cash Flow";#N/A,#N/A,FALSE,"Pship Summary";#N/A,#N/A,FALSE,"Pship Proforma";#N/A,#N/A,FALSE,"Tx"}</definedName>
    <definedName name="dddd" localSheetId="2" hidden="1">{#N/A,#N/A,FALSE,"Ptnr Cash Flow";#N/A,#N/A,FALSE,"Pship Summary";#N/A,#N/A,FALSE,"Pship Proforma";#N/A,#N/A,FALSE,"Tx"}</definedName>
    <definedName name="dddd" localSheetId="1" hidden="1">{#N/A,#N/A,FALSE,"Ptnr Cash Flow";#N/A,#N/A,FALSE,"Pship Summary";#N/A,#N/A,FALSE,"Pship Proforma";#N/A,#N/A,FALSE,"Tx"}</definedName>
    <definedName name="dddd" hidden="1">{#N/A,#N/A,FALSE,"Ptnr Cash Flow";#N/A,#N/A,FALSE,"Pship Summary";#N/A,#N/A,FALSE,"Pship Proforma";#N/A,#N/A,FALSE,"Tx"}</definedName>
    <definedName name="ddddd" localSheetId="2" hidden="1">{#N/A,#N/A,FALSE,"Summary";#N/A,#N/A,FALSE,"Proforma";#N/A,#N/A,FALSE,"Tx"}</definedName>
    <definedName name="ddddd" localSheetId="1" hidden="1">{#N/A,#N/A,FALSE,"Summary";#N/A,#N/A,FALSE,"Proforma";#N/A,#N/A,FALSE,"Tx"}</definedName>
    <definedName name="ddddd" hidden="1">{#N/A,#N/A,FALSE,"Summary";#N/A,#N/A,FALSE,"Proforma";#N/A,#N/A,FALSE,"Tx"}</definedName>
    <definedName name="dddddd" localSheetId="2" hidden="1">{#N/A,#N/A,FALSE,"Summary";#N/A,#N/A,FALSE,"Proforma";#N/A,#N/A,FALSE,"Tx"}</definedName>
    <definedName name="dddddd" localSheetId="1" hidden="1">{#N/A,#N/A,FALSE,"Summary";#N/A,#N/A,FALSE,"Proforma";#N/A,#N/A,FALSE,"Tx"}</definedName>
    <definedName name="dddddd" hidden="1">{#N/A,#N/A,FALSE,"Summary";#N/A,#N/A,FALSE,"Proforma";#N/A,#N/A,FALSE,"Tx"}</definedName>
    <definedName name="ddddddddd" localSheetId="2"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ddddddddd" localSheetId="1"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ddddddddd"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dddk" localSheetId="2" hidden="1">{"'Vietnam'!$E$21:$W$45","'Vietnam'!$E$21:$W$45"}</definedName>
    <definedName name="dddk" localSheetId="1" hidden="1">{"'Vietnam'!$E$21:$W$45","'Vietnam'!$E$21:$W$45"}</definedName>
    <definedName name="dddk" hidden="1">{"'Vietnam'!$E$21:$W$45","'Vietnam'!$E$21:$W$45"}</definedName>
    <definedName name="dds" localSheetId="2" hidden="1">{"sort",#N/A,FALSE,"Sheet1"}</definedName>
    <definedName name="dds" localSheetId="1" hidden="1">{"sort",#N/A,FALSE,"Sheet1"}</definedName>
    <definedName name="dds" hidden="1">{"sort",#N/A,FALSE,"Sheet1"}</definedName>
    <definedName name="ddt" localSheetId="2" hidden="1">{"mgmt forecast",#N/A,FALSE,"Mgmt Forecast";"dcf table",#N/A,FALSE,"Mgmt Forecast";"sensitivity",#N/A,FALSE,"Mgmt Forecast";"table inputs",#N/A,FALSE,"Mgmt Forecast";"calculations",#N/A,FALSE,"Mgmt Forecast"}</definedName>
    <definedName name="ddt" localSheetId="1" hidden="1">{"mgmt forecast",#N/A,FALSE,"Mgmt Forecast";"dcf table",#N/A,FALSE,"Mgmt Forecast";"sensitivity",#N/A,FALSE,"Mgmt Forecast";"table inputs",#N/A,FALSE,"Mgmt Forecast";"calculations",#N/A,FALSE,"Mgmt Forecast"}</definedName>
    <definedName name="ddt" hidden="1">{"mgmt forecast",#N/A,FALSE,"Mgmt Forecast";"dcf table",#N/A,FALSE,"Mgmt Forecast";"sensitivity",#N/A,FALSE,"Mgmt Forecast";"table inputs",#N/A,FALSE,"Mgmt Forecast";"calculations",#N/A,FALSE,"Mgmt Forecast"}</definedName>
    <definedName name="DebtService1" localSheetId="2" hidden="1">{"Outflow 1",#N/A,FALSE,"Outflows-Inflows";"Outflow 2",#N/A,FALSE,"Outflows-Inflows";"Inflow 1",#N/A,FALSE,"Outflows-Inflows";"Inflow 2",#N/A,FALSE,"Outflows-Inflows"}</definedName>
    <definedName name="DebtService1" localSheetId="1" hidden="1">{"Outflow 1",#N/A,FALSE,"Outflows-Inflows";"Outflow 2",#N/A,FALSE,"Outflows-Inflows";"Inflow 1",#N/A,FALSE,"Outflows-Inflows";"Inflow 2",#N/A,FALSE,"Outflows-Inflows"}</definedName>
    <definedName name="DebtService1" hidden="1">{"Outflow 1",#N/A,FALSE,"Outflows-Inflows";"Outflow 2",#N/A,FALSE,"Outflows-Inflows";"Inflow 1",#N/A,FALSE,"Outflows-Inflows";"Inflow 2",#N/A,FALSE,"Outflows-Inflows"}</definedName>
    <definedName name="Dec95JobSched" localSheetId="2" hidden="1">{#N/A,#N/A,FALSE,"Job Sched"}</definedName>
    <definedName name="Dec95JobSched" localSheetId="1" hidden="1">{#N/A,#N/A,FALSE,"Job Sched"}</definedName>
    <definedName name="Dec95JobSched" hidden="1">{#N/A,#N/A,FALSE,"Job Sched"}</definedName>
    <definedName name="DEM" hidden="1">1.95583</definedName>
    <definedName name="DERP" localSheetId="1" hidden="1">#REF!</definedName>
    <definedName name="DERP" hidden="1">#REF!</definedName>
    <definedName name="df" localSheetId="2" hidden="1">{#N/A,#N/A,TRUE,"A";#N/A,#N/A,TRUE,"B";#N/A,#N/A,TRUE,"C";#N/A,#N/A,TRUE,"D";#N/A,#N/A,TRUE,"E"}</definedName>
    <definedName name="df" localSheetId="1" hidden="1">{#N/A,#N/A,TRUE,"A";#N/A,#N/A,TRUE,"B";#N/A,#N/A,TRUE,"C";#N/A,#N/A,TRUE,"D";#N/A,#N/A,TRUE,"E"}</definedName>
    <definedName name="df" hidden="1">{#N/A,#N/A,TRUE,"A";#N/A,#N/A,TRUE,"B";#N/A,#N/A,TRUE,"C";#N/A,#N/A,TRUE,"D";#N/A,#N/A,TRUE,"E"}</definedName>
    <definedName name="dfdf" localSheetId="2" hidden="1">{#N/A,#N/A,FALSE,"Consolidated";#N/A,#N/A,FALSE,"Statistics";#N/A,#N/A,FALSE,"ConsolInc";#N/A,#N/A,FALSE,"HospitalInc";#N/A,#N/A,FALSE,"Schedule1";#N/A,#N/A,FALSE,"FootnoteA";#N/A,#N/A,FALSE,"AmbulatoryCenters";#N/A,#N/A,FALSE,"RealEstate";#N/A,#N/A,FALSE,"Corp-Found";#N/A,#N/A,FALSE,"Premier";#N/A,#N/A,FALSE,"BalanceSheet"}</definedName>
    <definedName name="dfdf" localSheetId="1" hidden="1">{#N/A,#N/A,FALSE,"Consolidated";#N/A,#N/A,FALSE,"Statistics";#N/A,#N/A,FALSE,"ConsolInc";#N/A,#N/A,FALSE,"HospitalInc";#N/A,#N/A,FALSE,"Schedule1";#N/A,#N/A,FALSE,"FootnoteA";#N/A,#N/A,FALSE,"AmbulatoryCenters";#N/A,#N/A,FALSE,"RealEstate";#N/A,#N/A,FALSE,"Corp-Found";#N/A,#N/A,FALSE,"Premier";#N/A,#N/A,FALSE,"BalanceSheet"}</definedName>
    <definedName name="dfdf" hidden="1">{#N/A,#N/A,FALSE,"Consolidated";#N/A,#N/A,FALSE,"Statistics";#N/A,#N/A,FALSE,"ConsolInc";#N/A,#N/A,FALSE,"HospitalInc";#N/A,#N/A,FALSE,"Schedule1";#N/A,#N/A,FALSE,"FootnoteA";#N/A,#N/A,FALSE,"AmbulatoryCenters";#N/A,#N/A,FALSE,"RealEstate";#N/A,#N/A,FALSE,"Corp-Found";#N/A,#N/A,FALSE,"Premier";#N/A,#N/A,FALSE,"BalanceSheet"}</definedName>
    <definedName name="dfdfd" localSheetId="2" hidden="1">{#N/A,#N/A,FALSE,"ConsolOPSum1";#N/A,#N/A,FALSE,"ConsolOPSum2";#N/A,#N/A,FALSE,"OpSum3"}</definedName>
    <definedName name="dfdfd" localSheetId="1" hidden="1">{#N/A,#N/A,FALSE,"ConsolOPSum1";#N/A,#N/A,FALSE,"ConsolOPSum2";#N/A,#N/A,FALSE,"OpSum3"}</definedName>
    <definedName name="dfdfd" hidden="1">{#N/A,#N/A,FALSE,"ConsolOPSum1";#N/A,#N/A,FALSE,"ConsolOPSum2";#N/A,#N/A,FALSE,"OpSum3"}</definedName>
    <definedName name="dfdfdfd" localSheetId="2" hidden="1">{#N/A,#N/A,FALSE,"AD_Purchase";#N/A,#N/A,FALSE,"Credit";#N/A,#N/A,FALSE,"PF Acquisition";#N/A,#N/A,FALSE,"PF Offering"}</definedName>
    <definedName name="dfdfdfd" localSheetId="1" hidden="1">{#N/A,#N/A,FALSE,"AD_Purchase";#N/A,#N/A,FALSE,"Credit";#N/A,#N/A,FALSE,"PF Acquisition";#N/A,#N/A,FALSE,"PF Offering"}</definedName>
    <definedName name="dfdfdfd" hidden="1">{#N/A,#N/A,FALSE,"AD_Purchase";#N/A,#N/A,FALSE,"Credit";#N/A,#N/A,FALSE,"PF Acquisition";#N/A,#N/A,FALSE,"PF Offering"}</definedName>
    <definedName name="dfdfdfdfdfdfdf" localSheetId="2" hidden="1">{#N/A,#N/A,FALSE,"Consolidated";#N/A,#N/A,FALSE,"Statistics";#N/A,#N/A,FALSE,"ConsolInc";#N/A,#N/A,FALSE,"HospitalInc";#N/A,#N/A,FALSE,"Schedule1";#N/A,#N/A,FALSE,"FootnoteA";#N/A,#N/A,FALSE,"AmbulatoryCenters";#N/A,#N/A,FALSE,"RealEstate";#N/A,#N/A,FALSE,"Corp-Found";#N/A,#N/A,FALSE,"Premier";#N/A,#N/A,FALSE,"BalanceSheet"}</definedName>
    <definedName name="dfdfdfdfdfdfdf" localSheetId="1" hidden="1">{#N/A,#N/A,FALSE,"Consolidated";#N/A,#N/A,FALSE,"Statistics";#N/A,#N/A,FALSE,"ConsolInc";#N/A,#N/A,FALSE,"HospitalInc";#N/A,#N/A,FALSE,"Schedule1";#N/A,#N/A,FALSE,"FootnoteA";#N/A,#N/A,FALSE,"AmbulatoryCenters";#N/A,#N/A,FALSE,"RealEstate";#N/A,#N/A,FALSE,"Corp-Found";#N/A,#N/A,FALSE,"Premier";#N/A,#N/A,FALSE,"BalanceSheet"}</definedName>
    <definedName name="dfdfdfdfdfdfdf" hidden="1">{#N/A,#N/A,FALSE,"Consolidated";#N/A,#N/A,FALSE,"Statistics";#N/A,#N/A,FALSE,"ConsolInc";#N/A,#N/A,FALSE,"HospitalInc";#N/A,#N/A,FALSE,"Schedule1";#N/A,#N/A,FALSE,"FootnoteA";#N/A,#N/A,FALSE,"AmbulatoryCenters";#N/A,#N/A,FALSE,"RealEstate";#N/A,#N/A,FALSE,"Corp-Found";#N/A,#N/A,FALSE,"Premier";#N/A,#N/A,FALSE,"BalanceSheet"}</definedName>
    <definedName name="dfg" localSheetId="2" hidden="1">{#N/A,#N/A,FALSE,"HuscoCombined-Summ";#N/A,#N/A,FALSE,"HuscoCombined-Income";#N/A,#N/A,FALSE,"HuscoCombined-Offering";#N/A,#N/A,FALSE,"Husco-Income";#N/A,#N/A,FALSE,"TargetEngineer";#N/A,#N/A,FALSE,"TargetAcqCalc";#N/A,#N/A,FALSE,"Husco-Acq"}</definedName>
    <definedName name="dfg" localSheetId="1" hidden="1">{#N/A,#N/A,FALSE,"HuscoCombined-Summ";#N/A,#N/A,FALSE,"HuscoCombined-Income";#N/A,#N/A,FALSE,"HuscoCombined-Offering";#N/A,#N/A,FALSE,"Husco-Income";#N/A,#N/A,FALSE,"TargetEngineer";#N/A,#N/A,FALSE,"TargetAcqCalc";#N/A,#N/A,FALSE,"Husco-Acq"}</definedName>
    <definedName name="dfg" hidden="1">{#N/A,#N/A,FALSE,"HuscoCombined-Summ";#N/A,#N/A,FALSE,"HuscoCombined-Income";#N/A,#N/A,FALSE,"HuscoCombined-Offering";#N/A,#N/A,FALSE,"Husco-Income";#N/A,#N/A,FALSE,"TargetEngineer";#N/A,#N/A,FALSE,"TargetAcqCalc";#N/A,#N/A,FALSE,"Husco-Acq"}</definedName>
    <definedName name="dfgdfg" localSheetId="2"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dfgdfg" localSheetId="1"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dfgdfg"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dfgdfgdfg" localSheetId="2" hidden="1">{#N/A,#N/A,FALSE,"Assump";#N/A,#N/A,FALSE,"Income";#N/A,#N/A,FALSE,"Balance";#N/A,#N/A,FALSE,"DCF Pump";#N/A,#N/A,FALSE,"Trans Assump";#N/A,#N/A,FALSE,"Combined Income";#N/A,#N/A,FALSE,"Combined Balance"}</definedName>
    <definedName name="dfgdfgdfg" localSheetId="1" hidden="1">{#N/A,#N/A,FALSE,"Assump";#N/A,#N/A,FALSE,"Income";#N/A,#N/A,FALSE,"Balance";#N/A,#N/A,FALSE,"DCF Pump";#N/A,#N/A,FALSE,"Trans Assump";#N/A,#N/A,FALSE,"Combined Income";#N/A,#N/A,FALSE,"Combined Balance"}</definedName>
    <definedName name="dfgdfgdfg" hidden="1">{#N/A,#N/A,FALSE,"Assump";#N/A,#N/A,FALSE,"Income";#N/A,#N/A,FALSE,"Balance";#N/A,#N/A,FALSE,"DCF Pump";#N/A,#N/A,FALSE,"Trans Assump";#N/A,#N/A,FALSE,"Combined Income";#N/A,#N/A,FALSE,"Combined Balance"}</definedName>
    <definedName name="dfgds" hidden="1">38922.8233796296</definedName>
    <definedName name="dfhdfjdf" hidden="1">'[9]Variance Sum '!#REF!</definedName>
    <definedName name="DFHh" localSheetId="2" hidden="1">{"Cost Title",#N/A,FALSE,"TITLE";"Dept",#N/A,FALSE,"DEPT";"ProjCst",#N/A,FALSE,"PROJ"}</definedName>
    <definedName name="DFHh" localSheetId="1" hidden="1">{"Cost Title",#N/A,FALSE,"TITLE";"Dept",#N/A,FALSE,"DEPT";"ProjCst",#N/A,FALSE,"PROJ"}</definedName>
    <definedName name="DFHh" hidden="1">{"Cost Title",#N/A,FALSE,"TITLE";"Dept",#N/A,FALSE,"DEPT";"ProjCst",#N/A,FALSE,"PROJ"}</definedName>
    <definedName name="dfs" hidden="1">#REF!</definedName>
    <definedName name="dfsdf" localSheetId="2" hidden="1">{#N/A,#N/A,FALSE,"Ptnr Cash Flow";#N/A,#N/A,FALSE,"Pship Summary";#N/A,#N/A,FALSE,"Pship Proforma";#N/A,#N/A,FALSE,"Tx"}</definedName>
    <definedName name="dfsdf" localSheetId="1" hidden="1">{#N/A,#N/A,FALSE,"Ptnr Cash Flow";#N/A,#N/A,FALSE,"Pship Summary";#N/A,#N/A,FALSE,"Pship Proforma";#N/A,#N/A,FALSE,"Tx"}</definedName>
    <definedName name="dfsdf" hidden="1">{#N/A,#N/A,FALSE,"Ptnr Cash Flow";#N/A,#N/A,FALSE,"Pship Summary";#N/A,#N/A,FALSE,"Pship Proforma";#N/A,#N/A,FALSE,"Tx"}</definedName>
    <definedName name="dgag" localSheetId="2" hidden="1">{"Page1",#N/A,FALSE,"CompCo";"Page2",#N/A,FALSE,"CompCo"}</definedName>
    <definedName name="dgag" localSheetId="1" hidden="1">{"Page1",#N/A,FALSE,"CompCo";"Page2",#N/A,FALSE,"CompCo"}</definedName>
    <definedName name="dgag" hidden="1">{"Page1",#N/A,FALSE,"CompCo";"Page2",#N/A,FALSE,"CompCo"}</definedName>
    <definedName name="dgfjdgjd" hidden="1">'[9]Variance Sum '!#REF!</definedName>
    <definedName name="dgh" localSheetId="2" hidden="1">{"summary",#N/A,FALSE,"3 yr average";"comps",#N/A,FALSE,"3 yr average"}</definedName>
    <definedName name="dgh" localSheetId="1" hidden="1">{"summary",#N/A,FALSE,"3 yr average";"comps",#N/A,FALSE,"3 yr average"}</definedName>
    <definedName name="dgh" hidden="1">{"summary",#N/A,FALSE,"3 yr average";"comps",#N/A,FALSE,"3 yr average"}</definedName>
    <definedName name="DME_Dirty" hidden="1">"False"</definedName>
    <definedName name="DME_LocalFile" hidden="1">"True"</definedName>
    <definedName name="DME_ODMALinks1" hidden="1">"::ODMA\DME-MSE\London-44590=C:\TEMP\Dme\London-44590.xls"</definedName>
    <definedName name="DME_ODMALinksCount" hidden="1">"1"</definedName>
    <definedName name="doh" localSheetId="2" hidden="1">{#N/A,#N/A,FALSE,"TS";#N/A,#N/A,FALSE,"Combo";#N/A,#N/A,FALSE,"FAIR";#N/A,#N/A,FALSE,"RBC";#N/A,#N/A,FALSE,"xxxx";#N/A,#N/A,FALSE,"A_D";#N/A,#N/A,FALSE,"WACC";#N/A,#N/A,FALSE,"DCF";#N/A,#N/A,FALSE,"LBO";#N/A,#N/A,FALSE,"AcqMults";#N/A,#N/A,FALSE,"CompMults"}</definedName>
    <definedName name="doh" localSheetId="1" hidden="1">{#N/A,#N/A,FALSE,"TS";#N/A,#N/A,FALSE,"Combo";#N/A,#N/A,FALSE,"FAIR";#N/A,#N/A,FALSE,"RBC";#N/A,#N/A,FALSE,"xxxx";#N/A,#N/A,FALSE,"A_D";#N/A,#N/A,FALSE,"WACC";#N/A,#N/A,FALSE,"DCF";#N/A,#N/A,FALSE,"LBO";#N/A,#N/A,FALSE,"AcqMults";#N/A,#N/A,FALSE,"CompMults"}</definedName>
    <definedName name="doh" hidden="1">{#N/A,#N/A,FALSE,"TS";#N/A,#N/A,FALSE,"Combo";#N/A,#N/A,FALSE,"FAIR";#N/A,#N/A,FALSE,"RBC";#N/A,#N/A,FALSE,"xxxx";#N/A,#N/A,FALSE,"A_D";#N/A,#N/A,FALSE,"WACC";#N/A,#N/A,FALSE,"DCF";#N/A,#N/A,FALSE,"LBO";#N/A,#N/A,FALSE,"AcqMults";#N/A,#N/A,FALSE,"CompMults"}</definedName>
    <definedName name="downpayments"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ownpayments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draft" localSheetId="2" hidden="1">{"'Vietnam'!$E$21:$W$45","'Vietnam'!$E$21:$W$45"}</definedName>
    <definedName name="draft" localSheetId="1" hidden="1">{"'Vietnam'!$E$21:$W$45","'Vietnam'!$E$21:$W$45"}</definedName>
    <definedName name="draft" hidden="1">{"'Vietnam'!$E$21:$W$45","'Vietnam'!$E$21:$W$45"}</definedName>
    <definedName name="draft2" localSheetId="2" hidden="1">{"'Vietnam'!$E$21:$W$45","'Vietnam'!$E$21:$W$45"}</definedName>
    <definedName name="draft2" localSheetId="1" hidden="1">{"'Vietnam'!$E$21:$W$45","'Vietnam'!$E$21:$W$45"}</definedName>
    <definedName name="draft2" hidden="1">{"'Vietnam'!$E$21:$W$45","'Vietnam'!$E$21:$W$45"}</definedName>
    <definedName name="dsdfsfdsd" hidden="1">#REF!</definedName>
    <definedName name="dvv" localSheetId="2" hidden="1">{#N/A,#N/A,TRUE,"NIE_C";#N/A,#N/A,TRUE,"NIE";#N/A,#N/A,TRUE,"NIE_D";#N/A,#N/A,TRUE,"NIE_D_CC";#N/A,#N/A,TRUE,"HEA -- EXP"}</definedName>
    <definedName name="dvv" localSheetId="1" hidden="1">{#N/A,#N/A,TRUE,"NIE_C";#N/A,#N/A,TRUE,"NIE";#N/A,#N/A,TRUE,"NIE_D";#N/A,#N/A,TRUE,"NIE_D_CC";#N/A,#N/A,TRUE,"HEA -- EXP"}</definedName>
    <definedName name="dvv" hidden="1">{#N/A,#N/A,TRUE,"NIE_C";#N/A,#N/A,TRUE,"NIE";#N/A,#N/A,TRUE,"NIE_D";#N/A,#N/A,TRUE,"NIE_D_CC";#N/A,#N/A,TRUE,"HEA -- EXP"}</definedName>
    <definedName name="dwcwc" localSheetId="2" hidden="1">{#N/A,#N/A,FALSE,"Assump";#N/A,#N/A,FALSE,"Income";#N/A,#N/A,FALSE,"Balance";#N/A,#N/A,FALSE,"DCF Pump";#N/A,#N/A,FALSE,"Trans Assump";#N/A,#N/A,FALSE,"Combined Income";#N/A,#N/A,FALSE,"Combined Balance"}</definedName>
    <definedName name="dwcwc" localSheetId="1" hidden="1">{#N/A,#N/A,FALSE,"Assump";#N/A,#N/A,FALSE,"Income";#N/A,#N/A,FALSE,"Balance";#N/A,#N/A,FALSE,"DCF Pump";#N/A,#N/A,FALSE,"Trans Assump";#N/A,#N/A,FALSE,"Combined Income";#N/A,#N/A,FALSE,"Combined Balance"}</definedName>
    <definedName name="dwcwc" hidden="1">{#N/A,#N/A,FALSE,"Assump";#N/A,#N/A,FALSE,"Income";#N/A,#N/A,FALSE,"Balance";#N/A,#N/A,FALSE,"DCF Pump";#N/A,#N/A,FALSE,"Trans Assump";#N/A,#N/A,FALSE,"Combined Income";#N/A,#N/A,FALSE,"Combined Balance"}</definedName>
    <definedName name="e" localSheetId="2" hidden="1">{#N/A,#N/A,FALSE,"Summary";#N/A,#N/A,FALSE,"Medicare";#N/A,#N/A,FALSE,"Input1";#N/A,#N/A,FALSE,"HMO";#N/A,#N/A,FALSE,"BC";#N/A,#N/A,FALSE,"Medicaid";#N/A,#N/A,FALSE,"Summary";#N/A,#N/A,FALSE,"UC96";#N/A,#N/A,FALSE,"MCRamt"}</definedName>
    <definedName name="e" localSheetId="1" hidden="1">{#N/A,#N/A,FALSE,"Summary";#N/A,#N/A,FALSE,"Medicare";#N/A,#N/A,FALSE,"Input1";#N/A,#N/A,FALSE,"HMO";#N/A,#N/A,FALSE,"BC";#N/A,#N/A,FALSE,"Medicaid";#N/A,#N/A,FALSE,"Summary";#N/A,#N/A,FALSE,"UC96";#N/A,#N/A,FALSE,"MCRamt"}</definedName>
    <definedName name="e" hidden="1">{#N/A,#N/A,FALSE,"Summary";#N/A,#N/A,FALSE,"Medicare";#N/A,#N/A,FALSE,"Input1";#N/A,#N/A,FALSE,"HMO";#N/A,#N/A,FALSE,"BC";#N/A,#N/A,FALSE,"Medicaid";#N/A,#N/A,FALSE,"Summary";#N/A,#N/A,FALSE,"UC96";#N/A,#N/A,FALSE,"MCRamt"}</definedName>
    <definedName name="e3fewq"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3fewq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e5yy25y" localSheetId="2" hidden="1">{#N/A,#N/A,FALSE,"Projections";#N/A,#N/A,FALSE,"Contribution_Stock";#N/A,#N/A,FALSE,"PF_Combo_Stock";#N/A,#N/A,FALSE,"Projections";#N/A,#N/A,FALSE,"Contribution_Cash";#N/A,#N/A,FALSE,"PF_Combo_Cash";#N/A,#N/A,FALSE,"IPO_Cash"}</definedName>
    <definedName name="e5yy25y" localSheetId="1" hidden="1">{#N/A,#N/A,FALSE,"Projections";#N/A,#N/A,FALSE,"Contribution_Stock";#N/A,#N/A,FALSE,"PF_Combo_Stock";#N/A,#N/A,FALSE,"Projections";#N/A,#N/A,FALSE,"Contribution_Cash";#N/A,#N/A,FALSE,"PF_Combo_Cash";#N/A,#N/A,FALSE,"IPO_Cash"}</definedName>
    <definedName name="e5yy25y" hidden="1">{#N/A,#N/A,FALSE,"Projections";#N/A,#N/A,FALSE,"Contribution_Stock";#N/A,#N/A,FALSE,"PF_Combo_Stock";#N/A,#N/A,FALSE,"Projections";#N/A,#N/A,FALSE,"Contribution_Cash";#N/A,#N/A,FALSE,"PF_Combo_Cash";#N/A,#N/A,FALSE,"IPO_Cash"}</definedName>
    <definedName name="ebita" localSheetId="2" hidden="1">{"TOTAL",#N/A,FALSE,"A";"FISCAL94",#N/A,FALSE,"A";"FISCAL95",#N/A,FALSE,"A";"FISCAL96",#N/A,FALSE,"A";"misc page",#N/A,FALSE,"A"}</definedName>
    <definedName name="ebita" localSheetId="1" hidden="1">{"TOTAL",#N/A,FALSE,"A";"FISCAL94",#N/A,FALSE,"A";"FISCAL95",#N/A,FALSE,"A";"FISCAL96",#N/A,FALSE,"A";"misc page",#N/A,FALSE,"A"}</definedName>
    <definedName name="ebita" hidden="1">{"TOTAL",#N/A,FALSE,"A";"FISCAL94",#N/A,FALSE,"A";"FISCAL95",#N/A,FALSE,"A";"FISCAL96",#N/A,FALSE,"A";"misc page",#N/A,FALSE,"A"}</definedName>
    <definedName name="EBITDAIS" localSheetId="2" hidden="1">#REF!</definedName>
    <definedName name="EBITDAIS" hidden="1">#REF!</definedName>
    <definedName name="edr" localSheetId="2"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edr" localSheetId="1"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edr"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ee" localSheetId="2" hidden="1">{#N/A,#N/A,TRUE,"BS";#N/A,#N/A,TRUE,"PL";#N/A,#N/A,TRUE,"SOE";#N/A,#N/A,TRUE,"SCF";#N/A,#N/A,TRUE,"SFD 5 YRS";#N/A,#N/A,TRUE,"Table 1 Annual";#N/A,#N/A,TRUE,"Tables 2 to 4 PL";#N/A,#N/A,TRUE,"Tables 5 to 9 ALLL";#N/A,#N/A,TRUE,"Table 10 to 13 - Balance Sheet";#N/A,#N/A,TRUE,"Table 14 SFD by Quarter";#N/A,#N/A,TRUE,"Table 15 and 16 risk y cashflow";#N/A,#N/A,TRUE,"BHS Financial Statement"}</definedName>
    <definedName name="ee" localSheetId="1" hidden="1">{#N/A,#N/A,TRUE,"BS";#N/A,#N/A,TRUE,"PL";#N/A,#N/A,TRUE,"SOE";#N/A,#N/A,TRUE,"SCF";#N/A,#N/A,TRUE,"SFD 5 YRS";#N/A,#N/A,TRUE,"Table 1 Annual";#N/A,#N/A,TRUE,"Tables 2 to 4 PL";#N/A,#N/A,TRUE,"Tables 5 to 9 ALLL";#N/A,#N/A,TRUE,"Table 10 to 13 - Balance Sheet";#N/A,#N/A,TRUE,"Table 14 SFD by Quarter";#N/A,#N/A,TRUE,"Table 15 and 16 risk y cashflow";#N/A,#N/A,TRUE,"BHS Financial Statement"}</definedName>
    <definedName name="ee" hidden="1">{#N/A,#N/A,TRUE,"BS";#N/A,#N/A,TRUE,"PL";#N/A,#N/A,TRUE,"SOE";#N/A,#N/A,TRUE,"SCF";#N/A,#N/A,TRUE,"SFD 5 YRS";#N/A,#N/A,TRUE,"Table 1 Annual";#N/A,#N/A,TRUE,"Tables 2 to 4 PL";#N/A,#N/A,TRUE,"Tables 5 to 9 ALLL";#N/A,#N/A,TRUE,"Table 10 to 13 - Balance Sheet";#N/A,#N/A,TRUE,"Table 14 SFD by Quarter";#N/A,#N/A,TRUE,"Table 15 and 16 risk y cashflow";#N/A,#N/A,TRUE,"BHS Financial Statement"}</definedName>
    <definedName name="EISXXX" localSheetId="2" hidden="1">{#N/A,#N/A,FALSE,"assump";#N/A,#N/A,FALSE,"open";#N/A,#N/A,FALSE,"bs";#N/A,#N/A,FALSE,"is";#N/A,#N/A,FALSE,"cf"}</definedName>
    <definedName name="EISXXX" localSheetId="1" hidden="1">{#N/A,#N/A,FALSE,"assump";#N/A,#N/A,FALSE,"open";#N/A,#N/A,FALSE,"bs";#N/A,#N/A,FALSE,"is";#N/A,#N/A,FALSE,"cf"}</definedName>
    <definedName name="EISXXX" hidden="1">{#N/A,#N/A,FALSE,"assump";#N/A,#N/A,FALSE,"open";#N/A,#N/A,FALSE,"bs";#N/A,#N/A,FALSE,"is";#N/A,#N/A,FALSE,"cf"}</definedName>
    <definedName name="Eng" localSheetId="2" hidden="1">{"PAGE 1",#N/A,FALSE,"WEST_OT"}</definedName>
    <definedName name="Eng" localSheetId="1" hidden="1">{"PAGE 1",#N/A,FALSE,"WEST_OT"}</definedName>
    <definedName name="Eng" hidden="1">{"PAGE 1",#N/A,FALSE,"WEST_OT"}</definedName>
    <definedName name="ENG_BI_EXE_NAME" hidden="1">"BICORE.EXE"</definedName>
    <definedName name="ENG_BI_EXEC_CMD_ARGS" hidden="1">"03304607807808310008509207808203605007003304907412708906908707207908410406808007306906512505112706312512707306708509308007306605313413009611212310611910211610507306609207808209007408306207006908008207908709108905109208308709708805509105413413209511611"</definedName>
    <definedName name="ENG_BI_EXEC_CMD_ARGS_2" hidden="1">"91061191011161050730660760720850650850800720661200551230541341320951161191061191011161050730660940900700820700831021171111181211051191120851191061151261270951161191051271041171010770670810700830870920790910770610870720830660810580530550510680560490480"</definedName>
    <definedName name="ENG_BI_EXEC_CMD_ARGS_3" hidden="1">"68050050055059060058059058065056063056055060053054053064055066066057050068051051053059058054059058062052063055049054063050052058059059055050059058053053064050058054059059063054063054051054063049058062059064055060050058053060057057063055049059134123099"</definedName>
    <definedName name="ENG_BI_EXEC_CMD_ARGS_4" hidden="1">"117118099112105103081065087078068079077070062106110129128079091077069086074069081069082069082083070056126"</definedName>
    <definedName name="ENG_BI_GEN_LIC" hidden="1">"1"</definedName>
    <definedName name="ENG_BI_GEN_LIC_WS" hidden="1">"True"</definedName>
    <definedName name="ENG_BI_REPOS_FILE" hidden="1">"\\BELMONTX3SRV\SageIntelligence\alchemex.svd"</definedName>
    <definedName name="ENG_BI_REPOS_PATH" hidden="1">"\\BELMONTX3SRV\SageIntelligence"</definedName>
    <definedName name="ENG_BI_TLA2" hidden="1">"152;120;133;91;249;21;39;191;31;68;207;73;225;167;47;216;175;109;105;194;178;125;73;16;103;190;84;195;53;158;61;126"</definedName>
    <definedName name="EraseMe" localSheetId="2" hidden="1">{#N/A,#N/A,FALSE,"Job Sched"}</definedName>
    <definedName name="EraseMe" localSheetId="1" hidden="1">{#N/A,#N/A,FALSE,"Job Sched"}</definedName>
    <definedName name="EraseMe" hidden="1">{#N/A,#N/A,FALSE,"Job Sched"}</definedName>
    <definedName name="ert" localSheetId="2" hidden="1">{#N/A,#N/A,FALSE,"Projections";#N/A,#N/A,FALSE,"Acq Mult";#N/A,#N/A,FALSE,"TWER Mult";#N/A,#N/A,FALSE,"DCF EBITDA";#N/A,#N/A,FALSE,"DCF EBIT";#N/A,#N/A,FALSE,"Debt Accr";#N/A,#N/A,FALSE,"Stock Accr";#N/A,#N/A,FALSE,"Debt Stock Accr";#N/A,#N/A,FALSE,"Accr Dil Sensi"}</definedName>
    <definedName name="ert" localSheetId="1" hidden="1">{#N/A,#N/A,FALSE,"Projections";#N/A,#N/A,FALSE,"Acq Mult";#N/A,#N/A,FALSE,"TWER Mult";#N/A,#N/A,FALSE,"DCF EBITDA";#N/A,#N/A,FALSE,"DCF EBIT";#N/A,#N/A,FALSE,"Debt Accr";#N/A,#N/A,FALSE,"Stock Accr";#N/A,#N/A,FALSE,"Debt Stock Accr";#N/A,#N/A,FALSE,"Accr Dil Sensi"}</definedName>
    <definedName name="ert" hidden="1">{#N/A,#N/A,FALSE,"Projections";#N/A,#N/A,FALSE,"Acq Mult";#N/A,#N/A,FALSE,"TWER Mult";#N/A,#N/A,FALSE,"DCF EBITDA";#N/A,#N/A,FALSE,"DCF EBIT";#N/A,#N/A,FALSE,"Debt Accr";#N/A,#N/A,FALSE,"Stock Accr";#N/A,#N/A,FALSE,"Debt Stock Accr";#N/A,#N/A,FALSE,"Accr Dil Sensi"}</definedName>
    <definedName name="erty" localSheetId="2" hidden="1">{"'Vietnam'!$E$21:$W$45","'Vietnam'!$E$21:$W$45"}</definedName>
    <definedName name="erty" localSheetId="1" hidden="1">{"'Vietnam'!$E$21:$W$45","'Vietnam'!$E$21:$W$45"}</definedName>
    <definedName name="erty" hidden="1">{"'Vietnam'!$E$21:$W$45","'Vietnam'!$E$21:$W$45"}</definedName>
    <definedName name="esw" localSheetId="2" hidden="1">{#N/A,#N/A,FALSE,"TABLE_1 YTD- VALUES LAST YR(2)"}</definedName>
    <definedName name="esw" localSheetId="1" hidden="1">{#N/A,#N/A,FALSE,"TABLE_1 YTD- VALUES LAST YR(2)"}</definedName>
    <definedName name="esw" hidden="1">{#N/A,#N/A,FALSE,"TABLE_1 YTD- VALUES LAST YR(2)"}</definedName>
    <definedName name="ethbst" localSheetId="2" hidden="1">{#N/A,#N/A,FALSE,"Summary";#N/A,#N/A,FALSE,"Proforma";#N/A,#N/A,FALSE,"Tx"}</definedName>
    <definedName name="ethbst" localSheetId="1" hidden="1">{#N/A,#N/A,FALSE,"Summary";#N/A,#N/A,FALSE,"Proforma";#N/A,#N/A,FALSE,"Tx"}</definedName>
    <definedName name="ethbst" hidden="1">{#N/A,#N/A,FALSE,"Summary";#N/A,#N/A,FALSE,"Proforma";#N/A,#N/A,FALSE,"Tx"}</definedName>
    <definedName name="etr" localSheetId="2" hidden="1">{#N/A,#N/A,FALSE,"FACTSHEETS";#N/A,#N/A,FALSE,"pump";#N/A,#N/A,FALSE,"filter"}</definedName>
    <definedName name="etr" localSheetId="1" hidden="1">{#N/A,#N/A,FALSE,"FACTSHEETS";#N/A,#N/A,FALSE,"pump";#N/A,#N/A,FALSE,"filter"}</definedName>
    <definedName name="etr" hidden="1">{#N/A,#N/A,FALSE,"FACTSHEETS";#N/A,#N/A,FALSE,"pump";#N/A,#N/A,FALSE,"filter"}</definedName>
    <definedName name="EUR" hidden="1">1</definedName>
    <definedName name="ev.Calculation" hidden="1">-4105</definedName>
    <definedName name="ev.Initialized" hidden="1">FALSE</definedName>
    <definedName name="EV__CVPARAMS__" hidden="1">"Any by Any!$B$17:$C$38;"</definedName>
    <definedName name="EV__DECIMALSYMBOL__" hidden="1">"."</definedName>
    <definedName name="EV__EVCOM_OPTIONS__" hidden="1">8</definedName>
    <definedName name="EV__EXPOPTIONS__" hidden="1">0</definedName>
    <definedName name="EV__LASTREFTIME__" hidden="1">41988.377337963</definedName>
    <definedName name="EV__LOCKEDCVW__CASHFLOW" hidden="1">"A_TOTCFA,AC_CASHAC,ACTUAL,LC,E_QSG,2007.Q2,PERIODIC,"</definedName>
    <definedName name="EV__LOCKEDCVW__CONSO" hidden="1">"A_None_NETINC,B_ALL,ACTUAL,C_ALL,USD,TotConso,E_QSG,G_ALL,2007.Q3,PERIODIC,"</definedName>
    <definedName name="EV__LOCKEDCVW__CORPOPS" hidden="1">"A_None_NETINC,B_ALL,BUDGET,C_ALL,USD,TotConso,E_100,G_ALL,2007.Q3,PERIODIC,"</definedName>
    <definedName name="EV__LOCKEDCVW__FINANCE" hidden="1">"Miles,Plan,TotalAdj,TOT_DEPT,TOT_COMPANY,TOT_LOB,2008.total,PERIODIC,"</definedName>
    <definedName name="EV__LOCKEDCVW__FPR" hidden="1">"A_STAT_INVENT,B_ALL,FORECAST,C_ALL,LC,Input,D_ALL,E_503,P_ALL,S_ALL,2006.Q4,PERIODIC,"</definedName>
    <definedName name="EV__LOCKEDCVW__INTERCOMATCHING" hidden="1">"ICAssets,Actual,Input,E_All,I_All,2004.TOTAL,USD,PERIODIC,"</definedName>
    <definedName name="EV__LOCKEDCVW__PAYROLL" hidden="1">"11250,Actual,TotalAdj,TOT_DEPT,ALLEMPL,TOT_COMPANY_PF,Tot_Job,TOT_LOB,ALLPAYGROUPS,2008.Total,ALLDATACONT,PERIODIC,"</definedName>
    <definedName name="EV__LOCKEDCVW__RATE" hidden="1">"ACTUAL,USD,Avg,Default,2004.TOTAL,PERIODIC,"</definedName>
    <definedName name="EV__LOCKEDCVW__RATE_INTERCO" hidden="1">"Actual,Avg,Default,2004.TOTAL,USD,PERIODIC,"</definedName>
    <definedName name="EV__LOCKEDCVW__REVENUE" hidden="1">"CustomerData,Actual,1001018,Revenue,10,TOT_LOB,2009.SEP,PERIODIC,"</definedName>
    <definedName name="EV__LOCKEDCVW__SAFETY" hidden="1">"PrevDOTRatio_PLAN,Plan,Input,LINEHAUL,TOT_COMPANY,REGULAR,2009.TOTAL,PERIODIC,"</definedName>
    <definedName name="EV__LOCKSTATUS__" hidden="1">4</definedName>
    <definedName name="EV__MAXEXPCOLS__" hidden="1">100</definedName>
    <definedName name="EV__MAXEXPROWS__" hidden="1">1000</definedName>
    <definedName name="EV__MEMORYCVW__" hidden="1">0</definedName>
    <definedName name="EV__WBEVMODE__" hidden="1">0</definedName>
    <definedName name="EV__WBREFOPTIONS__" hidden="1">134217733</definedName>
    <definedName name="EV__WBVERSION__" hidden="1">0</definedName>
    <definedName name="EV__WSINFO__" hidden="1">"silver"</definedName>
    <definedName name="ewrew" localSheetId="2" hidden="1">{#N/A,#N/A,FALSE,"Projections";#N/A,#N/A,FALSE,"Multiples Valuation";#N/A,#N/A,FALSE,"LBO";#N/A,#N/A,FALSE,"Multiples_Sensitivity";#N/A,#N/A,FALSE,"Summary"}</definedName>
    <definedName name="ewrew" localSheetId="1" hidden="1">{#N/A,#N/A,FALSE,"Projections";#N/A,#N/A,FALSE,"Multiples Valuation";#N/A,#N/A,FALSE,"LBO";#N/A,#N/A,FALSE,"Multiples_Sensitivity";#N/A,#N/A,FALSE,"Summary"}</definedName>
    <definedName name="ewrew" hidden="1">{#N/A,#N/A,FALSE,"Projections";#N/A,#N/A,FALSE,"Multiples Valuation";#N/A,#N/A,FALSE,"LBO";#N/A,#N/A,FALSE,"Multiples_Sensitivity";#N/A,#N/A,FALSE,"Summary"}</definedName>
    <definedName name="eyh" localSheetId="2" hidden="1">{#N/A,#N/A,FALSE,"BS";#N/A,#N/A,FALSE,"PL";#N/A,#N/A,FALSE,"SOE";#N/A,#N/A,FALSE,"SCF"}</definedName>
    <definedName name="eyh" localSheetId="1" hidden="1">{#N/A,#N/A,FALSE,"BS";#N/A,#N/A,FALSE,"PL";#N/A,#N/A,FALSE,"SOE";#N/A,#N/A,FALSE,"SCF"}</definedName>
    <definedName name="eyh" hidden="1">{#N/A,#N/A,FALSE,"BS";#N/A,#N/A,FALSE,"PL";#N/A,#N/A,FALSE,"SOE";#N/A,#N/A,FALSE,"SCF"}</definedName>
    <definedName name="f" localSheetId="2" hidden="1">{#N/A,#N/A,FALSE,"Aging Summary";#N/A,#N/A,FALSE,"Ratio Analysis";#N/A,#N/A,FALSE,"Test 120 Day Accts";#N/A,#N/A,FALSE,"Tickmarks"}</definedName>
    <definedName name="f" localSheetId="1" hidden="1">{#N/A,#N/A,FALSE,"Aging Summary";#N/A,#N/A,FALSE,"Ratio Analysis";#N/A,#N/A,FALSE,"Test 120 Day Accts";#N/A,#N/A,FALSE,"Tickmarks"}</definedName>
    <definedName name="f" hidden="1">{#N/A,#N/A,FALSE,"Aging Summary";#N/A,#N/A,FALSE,"Ratio Analysis";#N/A,#N/A,FALSE,"Test 120 Day Accts";#N/A,#N/A,FALSE,"Tickmarks"}</definedName>
    <definedName name="fadsf" localSheetId="2" hidden="1">{"PAGE 1",#N/A,FALSE,"WEST_OT"}</definedName>
    <definedName name="fadsf" localSheetId="1" hidden="1">{"PAGE 1",#N/A,FALSE,"WEST_OT"}</definedName>
    <definedName name="fadsf" hidden="1">{"PAGE 1",#N/A,FALSE,"WEST_OT"}</definedName>
    <definedName name="fcc" localSheetId="2" hidden="1">#REF!</definedName>
    <definedName name="fcc" hidden="1">#REF!</definedName>
    <definedName name="fd" localSheetId="2" hidden="1">{#N/A,#N/A,FALSE,"Sales"}</definedName>
    <definedName name="fd" localSheetId="1" hidden="1">{#N/A,#N/A,FALSE,"Sales"}</definedName>
    <definedName name="fd" hidden="1">{#N/A,#N/A,FALSE,"Sales"}</definedName>
    <definedName name="fddfghdjd" hidden="1">'[9]Variance Sum '!#REF!</definedName>
    <definedName name="fdfghdf" localSheetId="2" hidden="1">{"inputs raw data",#N/A,TRUE,"INPUT"}</definedName>
    <definedName name="fdfghdf" localSheetId="1" hidden="1">{"inputs raw data",#N/A,TRUE,"INPUT"}</definedName>
    <definedName name="fdfghdf" hidden="1">{"inputs raw data",#N/A,TRUE,"INPUT"}</definedName>
    <definedName name="fdg" localSheetId="2" hidden="1">{"Assumptions",#N/A,TRUE,"Assumptions";"Income",#N/A,TRUE,"Income";"Balance",#N/A,TRUE,"Balance"}</definedName>
    <definedName name="fdg" localSheetId="1" hidden="1">{"Assumptions",#N/A,TRUE,"Assumptions";"Income",#N/A,TRUE,"Income";"Balance",#N/A,TRUE,"Balance"}</definedName>
    <definedName name="fdg" hidden="1">{"Assumptions",#N/A,TRUE,"Assumptions";"Income",#N/A,TRUE,"Income";"Balance",#N/A,TRUE,"Balance"}</definedName>
    <definedName name="fds" localSheetId="2" hidden="1">{"'下期集計（10.27迄・速報値）'!$Q$16"}</definedName>
    <definedName name="fds" localSheetId="1" hidden="1">{"'下期集計（10.27迄・速報値）'!$Q$16"}</definedName>
    <definedName name="fds" hidden="1">{"'下期集計（10.27迄・速報値）'!$Q$16"}</definedName>
    <definedName name="fdsg" localSheetId="2" hidden="1">{#N/A,#N/A,FALSE,"Ptnr Cash Flow";#N/A,#N/A,FALSE,"Pship Summary";#N/A,#N/A,FALSE,"Pship Proforma";#N/A,#N/A,FALSE,"Tx"}</definedName>
    <definedName name="fdsg" localSheetId="1" hidden="1">{#N/A,#N/A,FALSE,"Ptnr Cash Flow";#N/A,#N/A,FALSE,"Pship Summary";#N/A,#N/A,FALSE,"Pship Proforma";#N/A,#N/A,FALSE,"Tx"}</definedName>
    <definedName name="fdsg" hidden="1">{#N/A,#N/A,FALSE,"Ptnr Cash Flow";#N/A,#N/A,FALSE,"Pship Summary";#N/A,#N/A,FALSE,"Pship Proforma";#N/A,#N/A,FALSE,"Tx"}</definedName>
    <definedName name="fdshgstsyd" localSheetId="2" hidden="1">{#N/A,#N/A,FALSE,"Summary";#N/A,#N/A,FALSE,"Proforma";#N/A,#N/A,FALSE,"Tx"}</definedName>
    <definedName name="fdshgstsyd" localSheetId="1" hidden="1">{#N/A,#N/A,FALSE,"Summary";#N/A,#N/A,FALSE,"Proforma";#N/A,#N/A,FALSE,"Tx"}</definedName>
    <definedName name="fdshgstsyd" hidden="1">{#N/A,#N/A,FALSE,"Summary";#N/A,#N/A,FALSE,"Proforma";#N/A,#N/A,FALSE,"Tx"}</definedName>
    <definedName name="fe"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e"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e"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ff" localSheetId="2" hidden="1">{#N/A,#N/A,FALSE,"Summary";#N/A,#N/A,FALSE,"Proforma";#N/A,#N/A,FALSE,"Tx"}</definedName>
    <definedName name="fff" localSheetId="1" hidden="1">{#N/A,#N/A,FALSE,"Summary";#N/A,#N/A,FALSE,"Proforma";#N/A,#N/A,FALSE,"Tx"}</definedName>
    <definedName name="fff" hidden="1">{#N/A,#N/A,FALSE,"Summary";#N/A,#N/A,FALSE,"Proforma";#N/A,#N/A,FALSE,"Tx"}</definedName>
    <definedName name="ffsdssd" localSheetId="2" hidden="1">{#N/A,#N/A,FALSE,"Summary";#N/A,#N/A,FALSE,"Medicare";#N/A,#N/A,FALSE,"Input1";#N/A,#N/A,FALSE,"HMO";#N/A,#N/A,FALSE,"BC";#N/A,#N/A,FALSE,"Medicaid";#N/A,#N/A,FALSE,"Summary";#N/A,#N/A,FALSE,"UC96";#N/A,#N/A,FALSE,"MCRamt"}</definedName>
    <definedName name="ffsdssd" localSheetId="1" hidden="1">{#N/A,#N/A,FALSE,"Summary";#N/A,#N/A,FALSE,"Medicare";#N/A,#N/A,FALSE,"Input1";#N/A,#N/A,FALSE,"HMO";#N/A,#N/A,FALSE,"BC";#N/A,#N/A,FALSE,"Medicaid";#N/A,#N/A,FALSE,"Summary";#N/A,#N/A,FALSE,"UC96";#N/A,#N/A,FALSE,"MCRamt"}</definedName>
    <definedName name="ffsdssd" hidden="1">{#N/A,#N/A,FALSE,"Summary";#N/A,#N/A,FALSE,"Medicare";#N/A,#N/A,FALSE,"Input1";#N/A,#N/A,FALSE,"HMO";#N/A,#N/A,FALSE,"BC";#N/A,#N/A,FALSE,"Medicaid";#N/A,#N/A,FALSE,"Summary";#N/A,#N/A,FALSE,"UC96";#N/A,#N/A,FALSE,"MCRamt"}</definedName>
    <definedName name="fg" localSheetId="2" hidden="1">{#N/A,#N/A,FALSE,"Pooling";#N/A,#N/A,FALSE,"income";#N/A,#N/A,FALSE,"valuation"}</definedName>
    <definedName name="fg" localSheetId="1" hidden="1">{#N/A,#N/A,FALSE,"Pooling";#N/A,#N/A,FALSE,"income";#N/A,#N/A,FALSE,"valuation"}</definedName>
    <definedName name="fg" hidden="1">{#N/A,#N/A,FALSE,"Pooling";#N/A,#N/A,FALSE,"income";#N/A,#N/A,FALSE,"valuation"}</definedName>
    <definedName name="fgf" localSheetId="2" hidden="1">{#N/A,#N/A,FALSE,"COVER";#N/A,#N/A,FALSE,"RATIOS";#N/A,#N/A,FALSE,"LEVERAGE";#N/A,#N/A,FALSE,"TIER-1";#N/A,#N/A,FALSE,"RISK BASED ASSETS";#N/A,#N/A,FALSE,"TIER-2"}</definedName>
    <definedName name="fgf" localSheetId="1" hidden="1">{#N/A,#N/A,FALSE,"COVER";#N/A,#N/A,FALSE,"RATIOS";#N/A,#N/A,FALSE,"LEVERAGE";#N/A,#N/A,FALSE,"TIER-1";#N/A,#N/A,FALSE,"RISK BASED ASSETS";#N/A,#N/A,FALSE,"TIER-2"}</definedName>
    <definedName name="fgf" hidden="1">{#N/A,#N/A,FALSE,"COVER";#N/A,#N/A,FALSE,"RATIOS";#N/A,#N/A,FALSE,"LEVERAGE";#N/A,#N/A,FALSE,"TIER-1";#N/A,#N/A,FALSE,"RISK BASED ASSETS";#N/A,#N/A,FALSE,"TIER-2"}</definedName>
    <definedName name="fghjdfj" hidden="1">'[9]Variance Sum '!#REF!</definedName>
    <definedName name="fghkfghkf" hidden="1">'[11]19'!#REF!</definedName>
    <definedName name="fghkfghkghj" hidden="1">'[9]Variance Sum '!#REF!</definedName>
    <definedName name="fghkjfghkfghkf" hidden="1">'[9]Variance Sum '!#REF!</definedName>
    <definedName name="fgr" localSheetId="2" hidden="1">{#N/A,#N/A,FALSE,"BS";#N/A,#N/A,FALSE,"PL_10Q";#N/A,#N/A,FALSE,"SOE";#N/A,#N/A,FALSE,"SCF";#N/A,#N/A,FALSE,"Sel Fn Data QTD 10Q";#N/A,#N/A,FALSE,"Table 1 YTD 10Q";#N/A,#N/A,FALSE,"Table 1 QTD 10Q";#N/A,#N/A,FALSE,"Tables 2 to 3 PL";#N/A,#N/A,FALSE,"Tables 4 and 5ALLL";#N/A,#N/A,FALSE,"Tables 6 to 8 ALLL ";#N/A,#N/A,FALSE,"Table 9 to 12 - Balance Sheet"}</definedName>
    <definedName name="fgr" localSheetId="1" hidden="1">{#N/A,#N/A,FALSE,"BS";#N/A,#N/A,FALSE,"PL_10Q";#N/A,#N/A,FALSE,"SOE";#N/A,#N/A,FALSE,"SCF";#N/A,#N/A,FALSE,"Sel Fn Data QTD 10Q";#N/A,#N/A,FALSE,"Table 1 YTD 10Q";#N/A,#N/A,FALSE,"Table 1 QTD 10Q";#N/A,#N/A,FALSE,"Tables 2 to 3 PL";#N/A,#N/A,FALSE,"Tables 4 and 5ALLL";#N/A,#N/A,FALSE,"Tables 6 to 8 ALLL ";#N/A,#N/A,FALSE,"Table 9 to 12 - Balance Sheet"}</definedName>
    <definedName name="fgr" hidden="1">{#N/A,#N/A,FALSE,"BS";#N/A,#N/A,FALSE,"PL_10Q";#N/A,#N/A,FALSE,"SOE";#N/A,#N/A,FALSE,"SCF";#N/A,#N/A,FALSE,"Sel Fn Data QTD 10Q";#N/A,#N/A,FALSE,"Table 1 YTD 10Q";#N/A,#N/A,FALSE,"Table 1 QTD 10Q";#N/A,#N/A,FALSE,"Tables 2 to 3 PL";#N/A,#N/A,FALSE,"Tables 4 and 5ALLL";#N/A,#N/A,FALSE,"Tables 6 to 8 ALLL ";#N/A,#N/A,FALSE,"Table 9 to 12 - Balance Sheet"}</definedName>
    <definedName name="fgstdyh" localSheetId="2" hidden="1">{#N/A,#N/A,FALSE,"Summary";#N/A,#N/A,FALSE,"Proforma";#N/A,#N/A,FALSE,"Tx"}</definedName>
    <definedName name="fgstdyh" localSheetId="1" hidden="1">{#N/A,#N/A,FALSE,"Summary";#N/A,#N/A,FALSE,"Proforma";#N/A,#N/A,FALSE,"Tx"}</definedName>
    <definedName name="fgstdyh" hidden="1">{#N/A,#N/A,FALSE,"Summary";#N/A,#N/A,FALSE,"Proforma";#N/A,#N/A,FALSE,"Tx"}</definedName>
    <definedName name="fhsdfghsfdg" localSheetId="1" hidden="1">'[11]19'!#REF!</definedName>
    <definedName name="fhsdfghsfdg" hidden="1">'[11]19'!#REF!</definedName>
    <definedName name="fin" localSheetId="2" hidden="1">{"rev_history_revenueDetail",#N/A,FALSE,"historical rev us";"rev_history_minutesDetail",#N/A,FALSE,"historical rev us"}</definedName>
    <definedName name="fin" localSheetId="1" hidden="1">{"rev_history_revenueDetail",#N/A,FALSE,"historical rev us";"rev_history_minutesDetail",#N/A,FALSE,"historical rev us"}</definedName>
    <definedName name="fin" hidden="1">{"rev_history_revenueDetail",#N/A,FALSE,"historical rev us";"rev_history_minutesDetail",#N/A,FALSE,"historical rev us"}</definedName>
    <definedName name="Final" localSheetId="2" hidden="1">{"cap_structure",#N/A,FALSE,"Graph-Mkt Cap";"price",#N/A,FALSE,"Graph-Price";"ebit",#N/A,FALSE,"Graph-EBITDA";"ebitda",#N/A,FALSE,"Graph-EBITDA"}</definedName>
    <definedName name="Final" localSheetId="1" hidden="1">{"cap_structure",#N/A,FALSE,"Graph-Mkt Cap";"price",#N/A,FALSE,"Graph-Price";"ebit",#N/A,FALSE,"Graph-EBITDA";"ebitda",#N/A,FALSE,"Graph-EBITDA"}</definedName>
    <definedName name="Final" hidden="1">{"cap_structure",#N/A,FALSE,"Graph-Mkt Cap";"price",#N/A,FALSE,"Graph-Price";"ebit",#N/A,FALSE,"Graph-EBITDA";"ebitda",#N/A,FALSE,"Graph-EBITDA"}</definedName>
    <definedName name="FootnoteDefaults" localSheetId="2" hidden="1">{1;TRUE;5;"Times New Roman";FALSE;FALSE;TRUE;18;8;-4.5;-4;1;2;2;1;TRUE;5}</definedName>
    <definedName name="FootnoteDefaults" localSheetId="1" hidden="1">{1;TRUE;5;"Times New Roman";FALSE;FALSE;TRUE;18;8;-4.5;-4;1;2;2;1;TRUE;5}</definedName>
    <definedName name="FootnoteDefaults" hidden="1">{1;TRUE;5;"Times New Roman";FALSE;FALSE;TRUE;18;8;-4.5;-4;1;2;2;1;TRUE;5}</definedName>
    <definedName name="Formatted" localSheetId="2" hidden="1">{"'Sheet1'!$A$1:$F$101"}</definedName>
    <definedName name="Formatted" localSheetId="1" hidden="1">{"'Sheet1'!$A$1:$F$101"}</definedName>
    <definedName name="Formatted" hidden="1">{"'Sheet1'!$A$1:$F$101"}</definedName>
    <definedName name="fr" localSheetId="2"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fr" localSheetId="1"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fr"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fsfdgsfdhj" localSheetId="1" hidden="1">'[9]Variance Sum '!#REF!</definedName>
    <definedName name="fsfdgsfdhj" hidden="1">'[9]Variance Sum '!#REF!</definedName>
    <definedName name="fuck" localSheetId="2" hidden="1">{"by departments",#N/A,TRUE,"FORECAST";"cap_headcount",#N/A,TRUE,"FORECAST";"summary",#N/A,TRUE,"FORECAST"}</definedName>
    <definedName name="fuck" localSheetId="1" hidden="1">{"by departments",#N/A,TRUE,"FORECAST";"cap_headcount",#N/A,TRUE,"FORECAST";"summary",#N/A,TRUE,"FORECAST"}</definedName>
    <definedName name="fuck" hidden="1">{"by departments",#N/A,TRUE,"FORECAST";"cap_headcount",#N/A,TRUE,"FORECAST";"summary",#N/A,TRUE,"FORECAST"}</definedName>
    <definedName name="fuckme" localSheetId="2" hidden="1">{"SUMMARY",#N/A,TRUE,"SUMMARY";"compare",#N/A,TRUE,"Vs. Bus Plan";"ratios",#N/A,TRUE,"Ratios";"REVENUE",#N/A,TRUE,"Revenue";"expenses",#N/A,TRUE,"1996 budget";"payroll",#N/A,TRUE,"Payroll"}</definedName>
    <definedName name="fuckme" localSheetId="1" hidden="1">{"SUMMARY",#N/A,TRUE,"SUMMARY";"compare",#N/A,TRUE,"Vs. Bus Plan";"ratios",#N/A,TRUE,"Ratios";"REVENUE",#N/A,TRUE,"Revenue";"expenses",#N/A,TRUE,"1996 budget";"payroll",#N/A,TRUE,"Payroll"}</definedName>
    <definedName name="fuckme" hidden="1">{"SUMMARY",#N/A,TRUE,"SUMMARY";"compare",#N/A,TRUE,"Vs. Bus Plan";"ratios",#N/A,TRUE,"Ratios";"REVENUE",#N/A,TRUE,"Revenue";"expenses",#N/A,TRUE,"1996 budget";"payroll",#N/A,TRUE,"Payroll"}</definedName>
    <definedName name="fundIV" localSheetId="2"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fundIV" localSheetId="1"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fundIV"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fundiv1" localSheetId="2"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fundiv1" localSheetId="1"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fundiv1"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fuyituy" hidden="1">'[9]Variance Sum '!#REF!</definedName>
    <definedName name="g"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g"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ｇ" localSheetId="2" hidden="1">{"'下期集計（10.27迄・速報値）'!$Q$16"}</definedName>
    <definedName name="ｇ" localSheetId="1" hidden="1">{"'下期集計（10.27迄・速報値）'!$Q$16"}</definedName>
    <definedName name="ｇ" hidden="1">{"'下期集計（10.27迄・速報値）'!$Q$16"}</definedName>
    <definedName name="GA" localSheetId="2" hidden="1">{#N/A,#N/A,FALSE,"Job Sched"}</definedName>
    <definedName name="GA" localSheetId="1" hidden="1">{#N/A,#N/A,FALSE,"Job Sched"}</definedName>
    <definedName name="GA" hidden="1">{#N/A,#N/A,FALSE,"Job Sched"}</definedName>
    <definedName name="gd" localSheetId="2" hidden="1">{"'下期集計（10.27迄・速報値）'!$Q$16"}</definedName>
    <definedName name="gd" localSheetId="1" hidden="1">{"'下期集計（10.27迄・速報値）'!$Q$16"}</definedName>
    <definedName name="gd" hidden="1">{"'下期集計（10.27迄・速報値）'!$Q$16"}</definedName>
    <definedName name="gda" localSheetId="2" hidden="1">{"'下期集計（10.27迄・速報値）'!$Q$16"}</definedName>
    <definedName name="gda" localSheetId="1" hidden="1">{"'下期集計（10.27迄・速報値）'!$Q$16"}</definedName>
    <definedName name="gda" hidden="1">{"'下期集計（10.27迄・速報値）'!$Q$16"}</definedName>
    <definedName name="gdfs" localSheetId="2" hidden="1">{#N/A,#N/A,FALSE,"Projections";#N/A,#N/A,FALSE,"Multiples Valuation";#N/A,#N/A,FALSE,"LBO";#N/A,#N/A,FALSE,"Multiples_Sensitivity";#N/A,#N/A,FALSE,"Summary"}</definedName>
    <definedName name="gdfs" localSheetId="1" hidden="1">{#N/A,#N/A,FALSE,"Projections";#N/A,#N/A,FALSE,"Multiples Valuation";#N/A,#N/A,FALSE,"LBO";#N/A,#N/A,FALSE,"Multiples_Sensitivity";#N/A,#N/A,FALSE,"Summary"}</definedName>
    <definedName name="gdfs" hidden="1">{#N/A,#N/A,FALSE,"Projections";#N/A,#N/A,FALSE,"Multiples Valuation";#N/A,#N/A,FALSE,"LBO";#N/A,#N/A,FALSE,"Multiples_Sensitivity";#N/A,#N/A,FALSE,"Summary"}</definedName>
    <definedName name="gdrfgbvdgd" localSheetId="2" hidden="1">{#N/A,#N/A,FALSE,"Summary";#N/A,#N/A,FALSE,"Proforma";#N/A,#N/A,FALSE,"Tx"}</definedName>
    <definedName name="gdrfgbvdgd" localSheetId="1" hidden="1">{#N/A,#N/A,FALSE,"Summary";#N/A,#N/A,FALSE,"Proforma";#N/A,#N/A,FALSE,"Tx"}</definedName>
    <definedName name="gdrfgbvdgd" hidden="1">{#N/A,#N/A,FALSE,"Summary";#N/A,#N/A,FALSE,"Proforma";#N/A,#N/A,FALSE,"Tx"}</definedName>
    <definedName name="gdsa" localSheetId="2" hidden="1">{"'下期集計（10.27迄・速報値）'!$Q$16"}</definedName>
    <definedName name="gdsa" localSheetId="1" hidden="1">{"'下期集計（10.27迄・速報値）'!$Q$16"}</definedName>
    <definedName name="gdsa" hidden="1">{"'下期集計（10.27迄・速報値）'!$Q$16"}</definedName>
    <definedName name="GeelCapexFcst" localSheetId="2" hidden="1">{#N/A,#N/A,FALSE,"SUMMARY";#N/A,#N/A,FALSE,"mcsh";#N/A,#N/A,FALSE,"vol&amp;rev";#N/A,#N/A,FALSE,"wkgcap";#N/A,#N/A,FALSE,"DEPR&amp;DT";#N/A,#N/A,FALSE,"ASSETS";#N/A,#N/A,FALSE,"NI&amp;OTH&amp;DIV";#N/A,#N/A,FALSE,"CASHFLOW";#N/A,#N/A,FALSE,"CAPEMPL";#N/A,#N/A,FALSE,"ROCE"}</definedName>
    <definedName name="GeelCapexFcst" localSheetId="1" hidden="1">{#N/A,#N/A,FALSE,"SUMMARY";#N/A,#N/A,FALSE,"mcsh";#N/A,#N/A,FALSE,"vol&amp;rev";#N/A,#N/A,FALSE,"wkgcap";#N/A,#N/A,FALSE,"DEPR&amp;DT";#N/A,#N/A,FALSE,"ASSETS";#N/A,#N/A,FALSE,"NI&amp;OTH&amp;DIV";#N/A,#N/A,FALSE,"CASHFLOW";#N/A,#N/A,FALSE,"CAPEMPL";#N/A,#N/A,FALSE,"ROCE"}</definedName>
    <definedName name="GeelCapexFcst" hidden="1">{#N/A,#N/A,FALSE,"SUMMARY";#N/A,#N/A,FALSE,"mcsh";#N/A,#N/A,FALSE,"vol&amp;rev";#N/A,#N/A,FALSE,"wkgcap";#N/A,#N/A,FALSE,"DEPR&amp;DT";#N/A,#N/A,FALSE,"ASSETS";#N/A,#N/A,FALSE,"NI&amp;OTH&amp;DIV";#N/A,#N/A,FALSE,"CASHFLOW";#N/A,#N/A,FALSE,"CAPEMPL";#N/A,#N/A,FALSE,"ROCE"}</definedName>
    <definedName name="GeorgetownWacc" hidden="1">#REF!</definedName>
    <definedName name="GG" localSheetId="2" hidden="1">{#N/A,#N/A,FALSE,"PL-FS";#N/A,#N/A,FALSE,"PL"}</definedName>
    <definedName name="GG" localSheetId="1" hidden="1">{#N/A,#N/A,FALSE,"PL-FS";#N/A,#N/A,FALSE,"PL"}</definedName>
    <definedName name="GG" hidden="1">{#N/A,#N/A,FALSE,"PL-FS";#N/A,#N/A,FALSE,"PL"}</definedName>
    <definedName name="ggg" localSheetId="2" hidden="1">{#N/A,#N/A,FALSE,"A"}</definedName>
    <definedName name="ggg" localSheetId="1" hidden="1">{#N/A,#N/A,FALSE,"A"}</definedName>
    <definedName name="ggg" hidden="1">{#N/A,#N/A,FALSE,"A"}</definedName>
    <definedName name="ghjfg" localSheetId="2" hidden="1">{#N/A,#N/A,TRUE,"ALLL";#N/A,#N/A,TRUE,"DEL";#N/A,#N/A,TRUE,"Reserve Analysis";#N/A,#N/A,TRUE,"C_OFF HISTORY";#N/A,#N/A,TRUE,"ALLL_QTR";#N/A,#N/A,TRUE,"HEA_M";#N/A,#N/A,TRUE,"BL_DET";#N/A,#N/A,TRUE,"3YRS+";#N/A,#N/A,TRUE,"CONSTR_DET"}</definedName>
    <definedName name="ghjfg" localSheetId="1" hidden="1">{#N/A,#N/A,TRUE,"ALLL";#N/A,#N/A,TRUE,"DEL";#N/A,#N/A,TRUE,"Reserve Analysis";#N/A,#N/A,TRUE,"C_OFF HISTORY";#N/A,#N/A,TRUE,"ALLL_QTR";#N/A,#N/A,TRUE,"HEA_M";#N/A,#N/A,TRUE,"BL_DET";#N/A,#N/A,TRUE,"3YRS+";#N/A,#N/A,TRUE,"CONSTR_DET"}</definedName>
    <definedName name="ghjfg" hidden="1">{#N/A,#N/A,TRUE,"ALLL";#N/A,#N/A,TRUE,"DEL";#N/A,#N/A,TRUE,"Reserve Analysis";#N/A,#N/A,TRUE,"C_OFF HISTORY";#N/A,#N/A,TRUE,"ALLL_QTR";#N/A,#N/A,TRUE,"HEA_M";#N/A,#N/A,TRUE,"BL_DET";#N/A,#N/A,TRUE,"3YRS+";#N/A,#N/A,TRUE,"CONSTR_DET"}</definedName>
    <definedName name="GlideChartMarker" hidden="1">"Chart!A1"</definedName>
    <definedName name="GlideDataMarker" hidden="1">"Data!A1"</definedName>
    <definedName name="GlideHiddenMarker" hidden="1">"Costcurvedata!A1"</definedName>
    <definedName name="GlideMaxCharts" hidden="1">7</definedName>
    <definedName name="gljghjlghj" hidden="1">'[9]Variance Sum '!#REF!</definedName>
    <definedName name="gooch" localSheetId="2" hidden="1">{#N/A,#N/A,FALSE,"Projections";#N/A,#N/A,FALSE,"Multiples Valuation";#N/A,#N/A,FALSE,"LBO";#N/A,#N/A,FALSE,"Multiples_Sensitivity";#N/A,#N/A,FALSE,"Summary"}</definedName>
    <definedName name="gooch" localSheetId="1" hidden="1">{#N/A,#N/A,FALSE,"Projections";#N/A,#N/A,FALSE,"Multiples Valuation";#N/A,#N/A,FALSE,"LBO";#N/A,#N/A,FALSE,"Multiples_Sensitivity";#N/A,#N/A,FALSE,"Summary"}</definedName>
    <definedName name="gooch" hidden="1">{#N/A,#N/A,FALSE,"Projections";#N/A,#N/A,FALSE,"Multiples Valuation";#N/A,#N/A,FALSE,"LBO";#N/A,#N/A,FALSE,"Multiples_Sensitivity";#N/A,#N/A,FALSE,"Summary"}</definedName>
    <definedName name="good" localSheetId="2" hidden="1">{#N/A,#N/A,FALSE,"SUMMARY";#N/A,#N/A,FALSE,"EAC96PLA";#N/A,#N/A,FALSE,"EAC96EXT";#N/A,#N/A,FALSE,"FINSUM";#N/A,#N/A,FALSE,"1996PL";#N/A,#N/A,FALSE,"RISKOP3rd";#N/A,#N/A,FALSE,"RISKTOTAL";#N/A,#N/A,FALSE,"STAFFING";#N/A,#N/A,FALSE,"Balsht"}</definedName>
    <definedName name="good" localSheetId="1" hidden="1">{#N/A,#N/A,FALSE,"SUMMARY";#N/A,#N/A,FALSE,"EAC96PLA";#N/A,#N/A,FALSE,"EAC96EXT";#N/A,#N/A,FALSE,"FINSUM";#N/A,#N/A,FALSE,"1996PL";#N/A,#N/A,FALSE,"RISKOP3rd";#N/A,#N/A,FALSE,"RISKTOTAL";#N/A,#N/A,FALSE,"STAFFING";#N/A,#N/A,FALSE,"Balsht"}</definedName>
    <definedName name="good" hidden="1">{#N/A,#N/A,FALSE,"SUMMARY";#N/A,#N/A,FALSE,"EAC96PLA";#N/A,#N/A,FALSE,"EAC96EXT";#N/A,#N/A,FALSE,"FINSUM";#N/A,#N/A,FALSE,"1996PL";#N/A,#N/A,FALSE,"RISKOP3rd";#N/A,#N/A,FALSE,"RISKTOTAL";#N/A,#N/A,FALSE,"STAFFING";#N/A,#N/A,FALSE,"Balsht"}</definedName>
    <definedName name="Goodwill1" localSheetId="2"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Goodwill1" localSheetId="1"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Goodwill1"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gt" localSheetId="2" hidden="1">{#N/A,#N/A,FALSE,"COVER";#N/A,#N/A,FALSE,"Index";#N/A,#N/A,FALSE,"Non-Earning";#N/A,#N/A,FALSE,"Commercial";#N/A,#N/A,FALSE,"Detailed"}</definedName>
    <definedName name="gt" localSheetId="1" hidden="1">{#N/A,#N/A,FALSE,"COVER";#N/A,#N/A,FALSE,"Index";#N/A,#N/A,FALSE,"Non-Earning";#N/A,#N/A,FALSE,"Commercial";#N/A,#N/A,FALSE,"Detailed"}</definedName>
    <definedName name="gt" hidden="1">{#N/A,#N/A,FALSE,"COVER";#N/A,#N/A,FALSE,"Index";#N/A,#N/A,FALSE,"Non-Earning";#N/A,#N/A,FALSE,"Commercial";#N/A,#N/A,FALSE,"Detailed"}</definedName>
    <definedName name="ｈ" localSheetId="2" hidden="1">{"'下期集計（10.27迄・速報値）'!$Q$16"}</definedName>
    <definedName name="ｈ" localSheetId="1" hidden="1">{"'下期集計（10.27迄・速報値）'!$Q$16"}</definedName>
    <definedName name="ｈ" hidden="1">{"'下期集計（10.27迄・速報値）'!$Q$16"}</definedName>
    <definedName name="Ｈ16・１" localSheetId="2" hidden="1">{"'コメント'!$A$1:$C$37"}</definedName>
    <definedName name="Ｈ16・１" localSheetId="1" hidden="1">{"'コメント'!$A$1:$C$37"}</definedName>
    <definedName name="Ｈ16・１" hidden="1">{"'コメント'!$A$1:$C$37"}</definedName>
    <definedName name="H16･1速報" localSheetId="2" hidden="1">{"'コメント'!$A$1:$C$37"}</definedName>
    <definedName name="H16･1速報" localSheetId="1" hidden="1">{"'コメント'!$A$1:$C$37"}</definedName>
    <definedName name="H16･1速報" hidden="1">{"'コメント'!$A$1:$C$37"}</definedName>
    <definedName name="happy" localSheetId="2" hidden="1">{"Page1",#N/A,FALSE,"CompCo";"Page2",#N/A,FALSE,"CompCo"}</definedName>
    <definedName name="happy" localSheetId="1" hidden="1">{"Page1",#N/A,FALSE,"CompCo";"Page2",#N/A,FALSE,"CompCo"}</definedName>
    <definedName name="happy" hidden="1">{"Page1",#N/A,FALSE,"CompCo";"Page2",#N/A,FALSE,"CompCo"}</definedName>
    <definedName name="hbkg" localSheetId="2" hidden="1">{#N/A,#N/A,FALSE,"COVER";#N/A,#N/A,FALSE,"Index";#N/A,#N/A,FALSE,"Non-Earning";#N/A,#N/A,FALSE,"Non-Earning-Recovery";#N/A,#N/A,FALSE,"Leasing_Equipo";#N/A,#N/A,FALSE,"Leasing_Auto";#N/A,#N/A,FALSE,"Leasing_Legal"}</definedName>
    <definedName name="hbkg" localSheetId="1" hidden="1">{#N/A,#N/A,FALSE,"COVER";#N/A,#N/A,FALSE,"Index";#N/A,#N/A,FALSE,"Non-Earning";#N/A,#N/A,FALSE,"Non-Earning-Recovery";#N/A,#N/A,FALSE,"Leasing_Equipo";#N/A,#N/A,FALSE,"Leasing_Auto";#N/A,#N/A,FALSE,"Leasing_Legal"}</definedName>
    <definedName name="hbkg" hidden="1">{#N/A,#N/A,FALSE,"COVER";#N/A,#N/A,FALSE,"Index";#N/A,#N/A,FALSE,"Non-Earning";#N/A,#N/A,FALSE,"Non-Earning-Recovery";#N/A,#N/A,FALSE,"Leasing_Equipo";#N/A,#N/A,FALSE,"Leasing_Auto";#N/A,#N/A,FALSE,"Leasing_Legal"}</definedName>
    <definedName name="Hello" localSheetId="2" hidden="1">{"rtn",#N/A,FALSE,"RTN";"tables",#N/A,FALSE,"RTN";"cf",#N/A,FALSE,"CF";"stats",#N/A,FALSE,"Stats";"prop",#N/A,FALSE,"Prop"}</definedName>
    <definedName name="Hello" localSheetId="1" hidden="1">{"rtn",#N/A,FALSE,"RTN";"tables",#N/A,FALSE,"RTN";"cf",#N/A,FALSE,"CF";"stats",#N/A,FALSE,"Stats";"prop",#N/A,FALSE,"Prop"}</definedName>
    <definedName name="Hello" hidden="1">{"rtn",#N/A,FALSE,"RTN";"tables",#N/A,FALSE,"RTN";"cf",#N/A,FALSE,"CF";"stats",#N/A,FALSE,"Stats";"prop",#N/A,FALSE,"Prop"}</definedName>
    <definedName name="hellop" localSheetId="2" hidden="1">{#N/A,#N/A,TRUE,"PAGE 2";#N/A,#N/A,TRUE,"PAGE 3";#N/A,#N/A,TRUE,"PAGE4"}</definedName>
    <definedName name="hellop" localSheetId="1" hidden="1">{#N/A,#N/A,TRUE,"PAGE 2";#N/A,#N/A,TRUE,"PAGE 3";#N/A,#N/A,TRUE,"PAGE4"}</definedName>
    <definedName name="hellop" hidden="1">{#N/A,#N/A,TRUE,"PAGE 2";#N/A,#N/A,TRUE,"PAGE 3";#N/A,#N/A,TRUE,"PAGE4"}</definedName>
    <definedName name="help" localSheetId="2" hidden="1">{#N/A,#N/A,FALSE,"Summary";#N/A,#N/A,FALSE,"proj1";#N/A,#N/A,FALSE,"proj2";#N/A,#N/A,FALSE,"DCF"}</definedName>
    <definedName name="help" localSheetId="1" hidden="1">{#N/A,#N/A,FALSE,"Summary";#N/A,#N/A,FALSE,"proj1";#N/A,#N/A,FALSE,"proj2";#N/A,#N/A,FALSE,"DCF"}</definedName>
    <definedName name="help" hidden="1">{#N/A,#N/A,FALSE,"Summary";#N/A,#N/A,FALSE,"proj1";#N/A,#N/A,FALSE,"proj2";#N/A,#N/A,FALSE,"DCF"}</definedName>
    <definedName name="hg" localSheetId="2" hidden="1">{#N/A,#N/A,FALSE,"HuscoCombined-Summ";#N/A,#N/A,FALSE,"HuscoCombined-Income";#N/A,#N/A,FALSE,"HuscoCombined-Offering";#N/A,#N/A,FALSE,"Husco-Income";#N/A,#N/A,FALSE,"TargetEngineer";#N/A,#N/A,FALSE,"TargetAcqCalc";#N/A,#N/A,FALSE,"Husco-Acq"}</definedName>
    <definedName name="hg" localSheetId="1" hidden="1">{#N/A,#N/A,FALSE,"HuscoCombined-Summ";#N/A,#N/A,FALSE,"HuscoCombined-Income";#N/A,#N/A,FALSE,"HuscoCombined-Offering";#N/A,#N/A,FALSE,"Husco-Income";#N/A,#N/A,FALSE,"TargetEngineer";#N/A,#N/A,FALSE,"TargetAcqCalc";#N/A,#N/A,FALSE,"Husco-Acq"}</definedName>
    <definedName name="hg" hidden="1">{#N/A,#N/A,FALSE,"HuscoCombined-Summ";#N/A,#N/A,FALSE,"HuscoCombined-Income";#N/A,#N/A,FALSE,"HuscoCombined-Offering";#N/A,#N/A,FALSE,"Husco-Income";#N/A,#N/A,FALSE,"TargetEngineer";#N/A,#N/A,FALSE,"TargetAcqCalc";#N/A,#N/A,FALSE,"Husco-Acq"}</definedName>
    <definedName name="hhh" localSheetId="2" hidden="1">{#N/A,#N/A,FALSE,"Job Sched"}</definedName>
    <definedName name="hhh" localSheetId="1" hidden="1">{#N/A,#N/A,FALSE,"Job Sched"}</definedName>
    <definedName name="hhh" hidden="1">{#N/A,#N/A,FALSE,"Job Sched"}</definedName>
    <definedName name="hjlhjklhjkl" hidden="1">'[9]Variance Sum '!#REF!</definedName>
    <definedName name="hjyny" localSheetId="2" hidden="1">{#N/A,#N/A,FALSE,"TSUM";#N/A,#N/A,FALSE,"shares";#N/A,#N/A,FALSE,"earnout";#N/A,#N/A,FALSE,"Heaty";#N/A,#N/A,FALSE,"self-tend";#N/A,#N/A,FALSE,"self-sum"}</definedName>
    <definedName name="hjyny" localSheetId="1" hidden="1">{#N/A,#N/A,FALSE,"TSUM";#N/A,#N/A,FALSE,"shares";#N/A,#N/A,FALSE,"earnout";#N/A,#N/A,FALSE,"Heaty";#N/A,#N/A,FALSE,"self-tend";#N/A,#N/A,FALSE,"self-sum"}</definedName>
    <definedName name="hjyny" hidden="1">{#N/A,#N/A,FALSE,"TSUM";#N/A,#N/A,FALSE,"shares";#N/A,#N/A,FALSE,"earnout";#N/A,#N/A,FALSE,"Heaty";#N/A,#N/A,FALSE,"self-tend";#N/A,#N/A,FALSE,"self-sum"}</definedName>
    <definedName name="hkklghjlg" hidden="1">'[9]Variance Sum '!#REF!</definedName>
    <definedName name="hn.ExtDb" hidden="1">FALSE</definedName>
    <definedName name="hn.ModelType" hidden="1">"DEAL"</definedName>
    <definedName name="hn.ModelVersion" hidden="1">1</definedName>
    <definedName name="hn.NoUpload" hidden="1">0</definedName>
    <definedName name="hn.RolledForward" hidden="1">FALSE</definedName>
    <definedName name="hnu" localSheetId="2"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hnu" localSheetId="1"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hnu"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hod" localSheetId="2" hidden="1">{#N/A,#N/A,FALSE,"TS";#N/A,#N/A,FALSE,"Combo";#N/A,#N/A,FALSE,"FAIR";#N/A,#N/A,FALSE,"RBC";#N/A,#N/A,FALSE,"xxxx";#N/A,#N/A,FALSE,"A_D";#N/A,#N/A,FALSE,"WACC";#N/A,#N/A,FALSE,"DCF";#N/A,#N/A,FALSE,"LBO";#N/A,#N/A,FALSE,"AcqMults";#N/A,#N/A,FALSE,"CompMults"}</definedName>
    <definedName name="hod" localSheetId="1" hidden="1">{#N/A,#N/A,FALSE,"TS";#N/A,#N/A,FALSE,"Combo";#N/A,#N/A,FALSE,"FAIR";#N/A,#N/A,FALSE,"RBC";#N/A,#N/A,FALSE,"xxxx";#N/A,#N/A,FALSE,"A_D";#N/A,#N/A,FALSE,"WACC";#N/A,#N/A,FALSE,"DCF";#N/A,#N/A,FALSE,"LBO";#N/A,#N/A,FALSE,"AcqMults";#N/A,#N/A,FALSE,"CompMults"}</definedName>
    <definedName name="hod" hidden="1">{#N/A,#N/A,FALSE,"TS";#N/A,#N/A,FALSE,"Combo";#N/A,#N/A,FALSE,"FAIR";#N/A,#N/A,FALSE,"RBC";#N/A,#N/A,FALSE,"xxxx";#N/A,#N/A,FALSE,"A_D";#N/A,#N/A,FALSE,"WACC";#N/A,#N/A,FALSE,"DCF";#N/A,#N/A,FALSE,"LBO";#N/A,#N/A,FALSE,"AcqMults";#N/A,#N/A,FALSE,"CompMults"}</definedName>
    <definedName name="HOMFE" localSheetId="2" hidden="1">{#N/A,#N/A,FALSE,"Assessment";#N/A,#N/A,FALSE,"Staffing";#N/A,#N/A,FALSE,"Hires";#N/A,#N/A,FALSE,"Assumptions"}</definedName>
    <definedName name="HOMFE" localSheetId="1" hidden="1">{#N/A,#N/A,FALSE,"Assessment";#N/A,#N/A,FALSE,"Staffing";#N/A,#N/A,FALSE,"Hires";#N/A,#N/A,FALSE,"Assumptions"}</definedName>
    <definedName name="HOMFE" hidden="1">{#N/A,#N/A,FALSE,"Assessment";#N/A,#N/A,FALSE,"Staffing";#N/A,#N/A,FALSE,"Hires";#N/A,#N/A,FALSE,"Assumptions"}</definedName>
    <definedName name="HospitalTransaction" localSheetId="2" hidden="1">'[33]All Variables-Not Used'!#REF!</definedName>
    <definedName name="HospitalTransaction" hidden="1">'[33]All Variables-Not Used'!#REF!</definedName>
    <definedName name="houy" localSheetId="2" hidden="1">{#N/A,#N/A,FALSE,"AD_Purchase";#N/A,#N/A,FALSE,"Credit";#N/A,#N/A,FALSE,"PF Acquisition";#N/A,#N/A,FALSE,"PF Offering"}</definedName>
    <definedName name="houy" localSheetId="1" hidden="1">{#N/A,#N/A,FALSE,"AD_Purchase";#N/A,#N/A,FALSE,"Credit";#N/A,#N/A,FALSE,"PF Acquisition";#N/A,#N/A,FALSE,"PF Offering"}</definedName>
    <definedName name="houy" hidden="1">{#N/A,#N/A,FALSE,"AD_Purchase";#N/A,#N/A,FALSE,"Credit";#N/A,#N/A,FALSE,"PF Acquisition";#N/A,#N/A,FALSE,"PF Offering"}</definedName>
    <definedName name="houy2" localSheetId="2" hidden="1">{#N/A,#N/A,FALSE,"AD_Purchase";#N/A,#N/A,FALSE,"Credit";#N/A,#N/A,FALSE,"PF Acquisition";#N/A,#N/A,FALSE,"PF Offering"}</definedName>
    <definedName name="houy2" localSheetId="1" hidden="1">{#N/A,#N/A,FALSE,"AD_Purchase";#N/A,#N/A,FALSE,"Credit";#N/A,#N/A,FALSE,"PF Acquisition";#N/A,#N/A,FALSE,"PF Offering"}</definedName>
    <definedName name="houy2" hidden="1">{#N/A,#N/A,FALSE,"AD_Purchase";#N/A,#N/A,FALSE,"Credit";#N/A,#N/A,FALSE,"PF Acquisition";#N/A,#N/A,FALSE,"PF Offering"}</definedName>
    <definedName name="HQ" localSheetId="2" hidden="1">{#N/A,#N/A,FALSE,"6405";#N/A,#N/A,FALSE,"6406";#N/A,#N/A,FALSE,"6409";#N/A,#N/A,FALSE,"6425";#N/A,#N/A,FALSE,"6426";#N/A,#N/A,FALSE,"6427";#N/A,#N/A,FALSE,"6440";#N/A,#N/A,FALSE,"6441";#N/A,#N/A,FALSE,"6442";#N/A,#N/A,FALSE,"6443"}</definedName>
    <definedName name="HQ" localSheetId="1" hidden="1">{#N/A,#N/A,FALSE,"6405";#N/A,#N/A,FALSE,"6406";#N/A,#N/A,FALSE,"6409";#N/A,#N/A,FALSE,"6425";#N/A,#N/A,FALSE,"6426";#N/A,#N/A,FALSE,"6427";#N/A,#N/A,FALSE,"6440";#N/A,#N/A,FALSE,"6441";#N/A,#N/A,FALSE,"6442";#N/A,#N/A,FALSE,"6443"}</definedName>
    <definedName name="HQ" hidden="1">{#N/A,#N/A,FALSE,"6405";#N/A,#N/A,FALSE,"6406";#N/A,#N/A,FALSE,"6409";#N/A,#N/A,FALSE,"6425";#N/A,#N/A,FALSE,"6426";#N/A,#N/A,FALSE,"6427";#N/A,#N/A,FALSE,"6440";#N/A,#N/A,FALSE,"6441";#N/A,#N/A,FALSE,"6442";#N/A,#N/A,FALSE,"6443"}</definedName>
    <definedName name="HTM_Control" localSheetId="2" hidden="1">{"'下期集計（10.27迄・速報値）'!$Q$16"}</definedName>
    <definedName name="HTM_Control" localSheetId="1" hidden="1">{"'下期集計（10.27迄・速報値）'!$Q$16"}</definedName>
    <definedName name="HTM_Control" hidden="1">{"'下期集計（10.27迄・速報値）'!$Q$16"}</definedName>
    <definedName name="ＨＴＭＬ" localSheetId="2" hidden="1">{"'コメント'!$A$1:$C$37"}</definedName>
    <definedName name="ＨＴＭＬ" localSheetId="1" hidden="1">{"'コメント'!$A$1:$C$37"}</definedName>
    <definedName name="ＨＴＭＬ" hidden="1">{"'コメント'!$A$1:$C$37"}</definedName>
    <definedName name="HTML_CodePage" hidden="1">1252</definedName>
    <definedName name="HTML_Control" localSheetId="2" hidden="1">{"'Sheet1'!$A$1:$J$121"}</definedName>
    <definedName name="HTML_Control" localSheetId="1" hidden="1">{"'Sheet1'!$A$1:$J$121"}</definedName>
    <definedName name="HTML_Control" hidden="1">{"'Sheet1'!$A$1:$J$121"}</definedName>
    <definedName name="HTML_Control1" localSheetId="2" hidden="1">{"'Vietnam'!$E$21:$W$45","'Vietnam'!$E$21:$W$45"}</definedName>
    <definedName name="HTML_Control1" localSheetId="1" hidden="1">{"'Vietnam'!$E$21:$W$45","'Vietnam'!$E$21:$W$45"}</definedName>
    <definedName name="HTML_Control1" hidden="1">{"'Vietnam'!$E$21:$W$45","'Vietnam'!$E$21:$W$45"}</definedName>
    <definedName name="HTML_Control12" localSheetId="2" hidden="1">{"'Vietnam'!$E$21:$W$45","'Vietnam'!$E$21:$W$45"}</definedName>
    <definedName name="HTML_Control12" localSheetId="1" hidden="1">{"'Vietnam'!$E$21:$W$45","'Vietnam'!$E$21:$W$45"}</definedName>
    <definedName name="HTML_Control12" hidden="1">{"'Vietnam'!$E$21:$W$45","'Vietnam'!$E$21:$W$45"}</definedName>
    <definedName name="HTML_Control123" localSheetId="2" hidden="1">{"'Vietnam'!$E$21:$W$45","'Vietnam'!$E$21:$W$45"}</definedName>
    <definedName name="HTML_Control123" localSheetId="1" hidden="1">{"'Vietnam'!$E$21:$W$45","'Vietnam'!$E$21:$W$45"}</definedName>
    <definedName name="HTML_Control123" hidden="1">{"'Vietnam'!$E$21:$W$45","'Vietnam'!$E$21:$W$45"}</definedName>
    <definedName name="HTML_Control2" localSheetId="2" hidden="1">{"'NWC03'!$C$81"}</definedName>
    <definedName name="HTML_Control2" localSheetId="1" hidden="1">{"'NWC03'!$C$81"}</definedName>
    <definedName name="HTML_Control2" hidden="1">{"'NWC03'!$C$81"}</definedName>
    <definedName name="HTML_Control4" localSheetId="2" hidden="1">{"'Vietnam'!$E$21:$W$45","'Vietnam'!$E$21:$W$45"}</definedName>
    <definedName name="HTML_Control4" localSheetId="1" hidden="1">{"'Vietnam'!$E$21:$W$45","'Vietnam'!$E$21:$W$45"}</definedName>
    <definedName name="HTML_Control4" hidden="1">{"'Vietnam'!$E$21:$W$45","'Vietnam'!$E$21:$W$45"}</definedName>
    <definedName name="HTML_Control41" localSheetId="2" hidden="1">{"'Vietnam'!$E$21:$W$45","'Vietnam'!$E$21:$W$45"}</definedName>
    <definedName name="HTML_Control41" localSheetId="1" hidden="1">{"'Vietnam'!$E$21:$W$45","'Vietnam'!$E$21:$W$45"}</definedName>
    <definedName name="HTML_Control41" hidden="1">{"'Vietnam'!$E$21:$W$45","'Vietnam'!$E$21:$W$45"}</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PathFileMac" hidden="1">"Macintosh HD:HomePageStuff:pc:datasets:implprem.html"</definedName>
    <definedName name="HTML_Title" hidden="1">"Total North America"</definedName>
    <definedName name="HTML1" localSheetId="2" hidden="1">{"'Vietnam'!$E$21:$W$45","'Vietnam'!$E$21:$W$45"}</definedName>
    <definedName name="HTML1" localSheetId="1" hidden="1">{"'Vietnam'!$E$21:$W$45","'Vietnam'!$E$21:$W$45"}</definedName>
    <definedName name="HTML1" hidden="1">{"'Vietnam'!$E$21:$W$45","'Vietnam'!$E$21:$W$45"}</definedName>
    <definedName name="HTML1_1" hidden="1">"[TB9.XLS]St_tot_94_95!$A$1:$J$428"</definedName>
    <definedName name="HTML1_10" hidden="1">""</definedName>
    <definedName name="HTML1_11" hidden="1">1</definedName>
    <definedName name="HTML1_12" hidden="1">"F:\USERS\ECON\Census95\Int\T9ST.htm"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"2/17/98"</definedName>
    <definedName name="HTML1_9" hidden="1">"BPH"</definedName>
    <definedName name="HTML1a" localSheetId="2" hidden="1">{"'Vietnam'!$E$21:$W$45","'Vietnam'!$E$21:$W$45"}</definedName>
    <definedName name="HTML1a" localSheetId="1" hidden="1">{"'Vietnam'!$E$21:$W$45","'Vietnam'!$E$21:$W$45"}</definedName>
    <definedName name="HTML1a" hidden="1">{"'Vietnam'!$E$21:$W$45","'Vietnam'!$E$21:$W$45"}</definedName>
    <definedName name="HTML2_1" hidden="1">"[TB9.XLS]St_tot_94_95!$A$1:$J$427"</definedName>
    <definedName name="HTML2_10" hidden="1">""</definedName>
    <definedName name="HTML2_11" hidden="1">1</definedName>
    <definedName name="HTML2_12" hidden="1">"F:\USERS\ECON\Census95\Int\T9ST.htm"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"2/17/98"</definedName>
    <definedName name="HTML2_9" hidden="1">"BPH"</definedName>
    <definedName name="HTML3_1" hidden="1">"[TB9.XLS]St_tot_94_95!$A$1:$H$427"</definedName>
    <definedName name="HTML3_10" hidden="1">""</definedName>
    <definedName name="HTML3_11" hidden="1">1</definedName>
    <definedName name="HTML3_12" hidden="1">"F:\USERS\ECON\Census95\Int\T9st.htm"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"2/17/98"</definedName>
    <definedName name="HTML3_9" hidden="1">"BPH"</definedName>
    <definedName name="HTML4_1" hidden="1">"'[AN$.XLS]Support'!$A$1:$M$31"</definedName>
    <definedName name="HTML4_10" hidden="1">""</definedName>
    <definedName name="HTML4_11" hidden="1">1</definedName>
    <definedName name="HTML4_12" hidden="1">"O:\ANDERSON\SHARE\TECHTEAM\LAN_OSRC\FINAL\an3.htm"</definedName>
    <definedName name="HTML4_2" hidden="1">1</definedName>
    <definedName name="HTML4_3" hidden="1">"AN$"</definedName>
    <definedName name="HTML4_4" hidden="1">"Support"</definedName>
    <definedName name="HTML4_5" hidden="1">""</definedName>
    <definedName name="HTML4_6" hidden="1">-4146</definedName>
    <definedName name="HTML4_7" hidden="1">-4146</definedName>
    <definedName name="HTML4_8" hidden="1">"7/31/96"</definedName>
    <definedName name="HTML4_9" hidden="1">"Jonathan Schembor/Andersen Con."</definedName>
    <definedName name="HTML5_1" hidden="1">"'[AN$.XLS]1st Pass'!$A$1:$J$17"</definedName>
    <definedName name="HTML5_10" hidden="1">""</definedName>
    <definedName name="HTML5_11" hidden="1">1</definedName>
    <definedName name="HTML5_12" hidden="1">"O:\ANDERSON\SHARE\TECHTEAM\LAN_OSRC\FINAL\an4.htm"</definedName>
    <definedName name="HTML5_2" hidden="1">1</definedName>
    <definedName name="HTML5_3" hidden="1">"AN$"</definedName>
    <definedName name="HTML5_4" hidden="1">"1st Pass"</definedName>
    <definedName name="HTML5_5" hidden="1">""</definedName>
    <definedName name="HTML5_6" hidden="1">-4146</definedName>
    <definedName name="HTML5_7" hidden="1">-4146</definedName>
    <definedName name="HTML5_8" hidden="1">"7/31/96"</definedName>
    <definedName name="HTML5_9" hidden="1">"Jonathan Schembor/Andersen Con."</definedName>
    <definedName name="HTMLCount" hidden="1">3</definedName>
    <definedName name="hui" localSheetId="2" hidden="1">{#N/A,#N/A,FALSE,"Assump2";#N/A,#N/A,FALSE,"Income2";#N/A,#N/A,FALSE,"Balance2";#N/A,#N/A,FALSE,"DCF Filter";#N/A,#N/A,FALSE,"Trans Assump2";#N/A,#N/A,FALSE,"Combined Income2";#N/A,#N/A,FALSE,"Combined Balance2"}</definedName>
    <definedName name="hui" localSheetId="1" hidden="1">{#N/A,#N/A,FALSE,"Assump2";#N/A,#N/A,FALSE,"Income2";#N/A,#N/A,FALSE,"Balance2";#N/A,#N/A,FALSE,"DCF Filter";#N/A,#N/A,FALSE,"Trans Assump2";#N/A,#N/A,FALSE,"Combined Income2";#N/A,#N/A,FALSE,"Combined Balance2"}</definedName>
    <definedName name="hui" hidden="1">{#N/A,#N/A,FALSE,"Assump2";#N/A,#N/A,FALSE,"Income2";#N/A,#N/A,FALSE,"Balance2";#N/A,#N/A,FALSE,"DCF Filter";#N/A,#N/A,FALSE,"Trans Assump2";#N/A,#N/A,FALSE,"Combined Income2";#N/A,#N/A,FALSE,"Combined Balance2"}</definedName>
    <definedName name="idontknow" localSheetId="2" hidden="1">{#N/A,#N/A,FALSE,"Job Sched"}</definedName>
    <definedName name="idontknow" localSheetId="1" hidden="1">{#N/A,#N/A,FALSE,"Job Sched"}</definedName>
    <definedName name="idontknow" hidden="1">{#N/A,#N/A,FALSE,"Job Sched"}</definedName>
    <definedName name="iffy" localSheetId="2" hidden="1">{"income statement",#N/A,TRUE,"is";"balance sheet",#N/A,TRUE,"bs";"cashflow",#N/A,TRUE,"cf";"rev summary",#N/A,TRUE,"rev summary";"VAD worldwide",#N/A,TRUE,"VAD (worldwide)";"VAD geog brkdwn",#N/A,TRUE,"VAD (geog breakdown)";"VAD sys wrld wide",#N/A,TRUE,"VADSystem (worldwide)";"VAD sys geog brkdwn",#N/A,TRUE,"VADSystem (geog breakdown)";"VAD sys geog brkdwn 2",#N/A,TRUE,"VADSystem (geog breakdown)";"VAG",#N/A,TRUE,"VAG";"CABG",#N/A,TRUE,"CABG";"milestones",#N/A,TRUE,"milestones";"VAD mkt sum",#N/A,TRUE,"VAD Market Sum";"VAD Mkt WW",#N/A,TRUE,"VAD Mkt (worldwide)";"VAD Mkt geog",#N/A,TRUE,"VAD Mkt (Geog)"}</definedName>
    <definedName name="iffy" localSheetId="1" hidden="1">{"income statement",#N/A,TRUE,"is";"balance sheet",#N/A,TRUE,"bs";"cashflow",#N/A,TRUE,"cf";"rev summary",#N/A,TRUE,"rev summary";"VAD worldwide",#N/A,TRUE,"VAD (worldwide)";"VAD geog brkdwn",#N/A,TRUE,"VAD (geog breakdown)";"VAD sys wrld wide",#N/A,TRUE,"VADSystem (worldwide)";"VAD sys geog brkdwn",#N/A,TRUE,"VADSystem (geog breakdown)";"VAD sys geog brkdwn 2",#N/A,TRUE,"VADSystem (geog breakdown)";"VAG",#N/A,TRUE,"VAG";"CABG",#N/A,TRUE,"CABG";"milestones",#N/A,TRUE,"milestones";"VAD mkt sum",#N/A,TRUE,"VAD Market Sum";"VAD Mkt WW",#N/A,TRUE,"VAD Mkt (worldwide)";"VAD Mkt geog",#N/A,TRUE,"VAD Mkt (Geog)"}</definedName>
    <definedName name="iffy" hidden="1">{"income statement",#N/A,TRUE,"is";"balance sheet",#N/A,TRUE,"bs";"cashflow",#N/A,TRUE,"cf";"rev summary",#N/A,TRUE,"rev summary";"VAD worldwide",#N/A,TRUE,"VAD (worldwide)";"VAD geog brkdwn",#N/A,TRUE,"VAD (geog breakdown)";"VAD sys wrld wide",#N/A,TRUE,"VADSystem (worldwide)";"VAD sys geog brkdwn",#N/A,TRUE,"VADSystem (geog breakdown)";"VAD sys geog brkdwn 2",#N/A,TRUE,"VADSystem (geog breakdown)";"VAG",#N/A,TRUE,"VAG";"CABG",#N/A,TRUE,"CABG";"milestones",#N/A,TRUE,"milestones";"VAD mkt sum",#N/A,TRUE,"VAD Market Sum";"VAD Mkt WW",#N/A,TRUE,"VAD Mkt (worldwide)";"VAD Mkt geog",#N/A,TRUE,"VAD Mkt (Geog)"}</definedName>
    <definedName name="ignorethis" localSheetId="2" hidden="1">{"add",#N/A,FALSE,"code"}</definedName>
    <definedName name="ignorethis" localSheetId="1" hidden="1">{"add",#N/A,FALSE,"code"}</definedName>
    <definedName name="ignorethis" hidden="1">{"add",#N/A,FALSE,"code"}</definedName>
    <definedName name="ignorethis2" localSheetId="2" hidden="1">{"add",#N/A,FALSE,"code"}</definedName>
    <definedName name="ignorethis2" localSheetId="1" hidden="1">{"add",#N/A,FALSE,"code"}</definedName>
    <definedName name="ignorethis2" hidden="1">{"add",#N/A,FALSE,"code"}</definedName>
    <definedName name="iioo" localSheetId="2" hidden="1">{#N/A,#N/A,FALSE,"TSUM";#N/A,#N/A,FALSE,"shares";#N/A,#N/A,FALSE,"earnout";#N/A,#N/A,FALSE,"Heaty";#N/A,#N/A,FALSE,"self-tend";#N/A,#N/A,FALSE,"self-sum"}</definedName>
    <definedName name="iioo" localSheetId="1" hidden="1">{#N/A,#N/A,FALSE,"TSUM";#N/A,#N/A,FALSE,"shares";#N/A,#N/A,FALSE,"earnout";#N/A,#N/A,FALSE,"Heaty";#N/A,#N/A,FALSE,"self-tend";#N/A,#N/A,FALSE,"self-sum"}</definedName>
    <definedName name="iioo" hidden="1">{#N/A,#N/A,FALSE,"TSUM";#N/A,#N/A,FALSE,"shares";#N/A,#N/A,FALSE,"earnout";#N/A,#N/A,FALSE,"Heaty";#N/A,#N/A,FALSE,"self-tend";#N/A,#N/A,FALSE,"self-sum"}</definedName>
    <definedName name="ijn" localSheetId="2" hidden="1">{#N/A,#N/A,FALSE,"AD_Purchase";#N/A,#N/A,FALSE,"Credit";#N/A,#N/A,FALSE,"PF Acquisition";#N/A,#N/A,FALSE,"PF Offering"}</definedName>
    <definedName name="ijn" localSheetId="1" hidden="1">{#N/A,#N/A,FALSE,"AD_Purchase";#N/A,#N/A,FALSE,"Credit";#N/A,#N/A,FALSE,"PF Acquisition";#N/A,#N/A,FALSE,"PF Offering"}</definedName>
    <definedName name="ijn" hidden="1">{#N/A,#N/A,FALSE,"AD_Purchase";#N/A,#N/A,FALSE,"Credit";#N/A,#N/A,FALSE,"PF Acquisition";#N/A,#N/A,FALSE,"PF Offering"}</definedName>
    <definedName name="Imagyn" localSheetId="2" hidden="1">{#N/A,#N/A,FALSE,"Projections";#N/A,#N/A,FALSE,"Multiples Valuation";#N/A,#N/A,FALSE,"LBO";#N/A,#N/A,FALSE,"Multiples_Sensitivity";#N/A,#N/A,FALSE,"Summary"}</definedName>
    <definedName name="Imagyn" localSheetId="1" hidden="1">{#N/A,#N/A,FALSE,"Projections";#N/A,#N/A,FALSE,"Multiples Valuation";#N/A,#N/A,FALSE,"LBO";#N/A,#N/A,FALSE,"Multiples_Sensitivity";#N/A,#N/A,FALSE,"Summary"}</definedName>
    <definedName name="Imagyn" hidden="1">{#N/A,#N/A,FALSE,"Projections";#N/A,#N/A,FALSE,"Multiples Valuation";#N/A,#N/A,FALSE,"LBO";#N/A,#N/A,FALSE,"Multiples_Sensitivity";#N/A,#N/A,FALSE,"Summary"}</definedName>
    <definedName name="inflList" hidden="1">"10000000000000000000000000000000000000000000000000000000000000000000000000000000000000000000000000000000000000000000000000000000000000000000000000000000000000000000000000000000000000000000000000000000"</definedName>
    <definedName name="INFO_BI_EXE_NAME" hidden="1">"BICORE.EXE"</definedName>
    <definedName name="INFO_EXE_SERVER_PATH" hidden="1">"C:\SageIntelligence\BICORE.EXE"</definedName>
    <definedName name="INFO_INSTANCE_ID" hidden="1">"0"</definedName>
    <definedName name="INFO_INSTANCE_NAME" hidden="1">"Sales - Analytics_20140210_12_40_15_4040.xls"</definedName>
    <definedName name="INFO_REPORT_CODE" hidden="1">""</definedName>
    <definedName name="INFO_REPORT_ID" hidden="1">"66"</definedName>
    <definedName name="INFO_REPORT_NAME" hidden="1">"Sales - Analytics"</definedName>
    <definedName name="INFO_RUN_USER" hidden="1">""</definedName>
    <definedName name="INFO_RUN_WORKSTATION" hidden="1">"BELMONTLPT3-HP"</definedName>
    <definedName name="interco" localSheetId="2" hidden="1">{#N/A,#N/A,FALSE,"Job Sched"}</definedName>
    <definedName name="interco" localSheetId="1" hidden="1">{#N/A,#N/A,FALSE,"Job Sched"}</definedName>
    <definedName name="interco" hidden="1">{#N/A,#N/A,FALSE,"Job Sched"}</definedName>
    <definedName name="Interco2" localSheetId="2" hidden="1">{#N/A,#N/A,FALSE,"Job Sched"}</definedName>
    <definedName name="Interco2" localSheetId="1" hidden="1">{#N/A,#N/A,FALSE,"Job Sched"}</definedName>
    <definedName name="Interco2" hidden="1">{#N/A,#N/A,FALSE,"Job Sched"}</definedName>
    <definedName name="iogiguio" localSheetId="2" hidden="1">{#N/A,#N/A,FALSE,"Summary";#N/A,#N/A,FALSE,"Medicare";#N/A,#N/A,FALSE,"Input1";#N/A,#N/A,FALSE,"HMO";#N/A,#N/A,FALSE,"BC";#N/A,#N/A,FALSE,"Medicaid";#N/A,#N/A,FALSE,"Summary";#N/A,#N/A,FALSE,"UC96";#N/A,#N/A,FALSE,"MCRamt"}</definedName>
    <definedName name="iogiguio" localSheetId="1" hidden="1">{#N/A,#N/A,FALSE,"Summary";#N/A,#N/A,FALSE,"Medicare";#N/A,#N/A,FALSE,"Input1";#N/A,#N/A,FALSE,"HMO";#N/A,#N/A,FALSE,"BC";#N/A,#N/A,FALSE,"Medicaid";#N/A,#N/A,FALSE,"Summary";#N/A,#N/A,FALSE,"UC96";#N/A,#N/A,FALSE,"MCRamt"}</definedName>
    <definedName name="iogiguio" hidden="1">{#N/A,#N/A,FALSE,"Summary";#N/A,#N/A,FALSE,"Medicare";#N/A,#N/A,FALSE,"Input1";#N/A,#N/A,FALSE,"HMO";#N/A,#N/A,FALSE,"BC";#N/A,#N/A,FALSE,"Medicaid";#N/A,#N/A,FALSE,"Summary";#N/A,#N/A,FALSE,"UC96";#N/A,#N/A,FALSE,"MCRamt"}</definedName>
    <definedName name="iq" hidden="1">38957.6159837963</definedName>
    <definedName name="IQ_" hidden="1">"c59"</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DIVIDEND" hidden="1">"c229"</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UNUSED_UNUSED_UNUSED" hidden="1">"c6813"</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UNUSED_UNUSED_UNUSED" hidden="1">"c6815"</definedName>
    <definedName name="IQ_BALANCE_SERV_YOY_FC_UNUSED_UNUSED_UNUSED" hidden="1">"c8135"</definedName>
    <definedName name="IQ_BALANCE_SERV_YOY_UNUSED_UNUSED_UNUSED" hidden="1">"c7255"</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UNUSED_UNUSED_UNUSED" hidden="1">"c6817"</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FAX" hidden="1">"c2100"</definedName>
    <definedName name="IQ_BOARD_MEMBER_OFFICE" hidden="1">"c2098"</definedName>
    <definedName name="IQ_BOARD_MEMBER_PHONE" hidden="1">"c2099"</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"c223"</definedName>
    <definedName name="IQ_BONDRATING_FITCH_DATE" hidden="1">"c241"</definedName>
    <definedName name="IQ_BONDRATING_SP" hidden="1">"c224"</definedName>
    <definedName name="IQ_BONDRATING_SP_DATE" hidden="1">"c242"</definedName>
    <definedName name="IQ_BOOK_VALUE" hidden="1">"c68"</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PRIMARY_GIC" hidden="1">"c15584"</definedName>
    <definedName name="IQ_BUS_SEG_PRIMARY_GIC_ABS" hidden="1">"c15572"</definedName>
    <definedName name="IQ_BUS_SEG_REV" hidden="1">"c4068"</definedName>
    <definedName name="IQ_BUS_SEG_REV_ABS" hidden="1">"c4090"</definedName>
    <definedName name="IQ_BUS_SEG_REV_TOTAL" hidden="1">"c4106"</definedName>
    <definedName name="IQ_BUS_SEG_SECONDARY_GIC" hidden="1">"c15585"</definedName>
    <definedName name="IQ_BUS_SEG_SECONDARY_GIC_ABS" hidden="1">"c15573"</definedName>
    <definedName name="IQ_BUSINESS_DESCRIPTION" hidden="1">"c322"</definedName>
    <definedName name="IQ_BV_ACT_OR_EST_REUT" hidden="1">"c5471"</definedName>
    <definedName name="IQ_BV_ACT_OR_EST_THOM" hidden="1">"c5308"</definedName>
    <definedName name="IQ_BV_EST_REUT" hidden="1">"c5403"</definedName>
    <definedName name="IQ_BV_EST_THOM" hidden="1">"c5147"</definedName>
    <definedName name="IQ_BV_HIGH_EST_REUT" hidden="1">"c5405"</definedName>
    <definedName name="IQ_BV_HIGH_EST_THOM" hidden="1">"c5149"</definedName>
    <definedName name="IQ_BV_LOW_EST_REUT" hidden="1">"c5406"</definedName>
    <definedName name="IQ_BV_LOW_EST_THOM" hidden="1">"c5150"</definedName>
    <definedName name="IQ_BV_MEDIAN_EST_REUT" hidden="1">"c5404"</definedName>
    <definedName name="IQ_BV_MEDIAN_EST_THOM" hidden="1">"c5148"</definedName>
    <definedName name="IQ_BV_NUM_EST_REUT" hidden="1">"c5407"</definedName>
    <definedName name="IQ_BV_NUM_EST_THOM" hidden="1">"c5151"</definedName>
    <definedName name="IQ_BV_OVER_SHARES" hidden="1">"c1349"</definedName>
    <definedName name="IQ_BV_SHARE" hidden="1">"c100"</definedName>
    <definedName name="IQ_BV_STDDEV_EST_REUT" hidden="1">"c5408"</definedName>
    <definedName name="IQ_BV_STDDEV_EST_THOM" hidden="1">"c5152"</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IN_PROCESS_FDIC" hidden="1">"c6386"</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CE_FDIC" hidden="1">"c6296"</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UNUSED_UNUSED_UNUSED" hidden="1">"c6960"</definedName>
    <definedName name="IQ_CHANGE_INVENT_REAL_YOY_FC_UNUSED_UNUSED_UNUSED" hidden="1">"c8280"</definedName>
    <definedName name="IQ_CHANGE_INVENT_REAL_YOY_UNUSED_UNUSED_UNUSED" hidden="1">"c7400"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ASSB_OUTSTANDING_BS_DATE" hidden="1">"c1972"</definedName>
    <definedName name="IQ_CLASSB_OUTSTANDING_FILING_DATE" hidden="1">"c1974"</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OP_FC_UNUSED_UNUSED_UNUSED" hidden="1">"c7947"</definedName>
    <definedName name="IQ_CURR_ACCT_BALANCE_POP_UNUSED_UNUSED_UNUSED" hidden="1">"c7067"</definedName>
    <definedName name="IQ_CURR_ACCT_BALANCE_UNUSED_UNUSED_UNUSED" hidden="1">"c6847"</definedName>
    <definedName name="IQ_CURR_ACCT_BALANCE_YOY_FC_UNUSED_UNUSED_UNUSED" hidden="1">"c8167"</definedName>
    <definedName name="IQ_CURR_ACCT_BALANCE_YOY_UNUSED_UNUSED_UNUSED" hidden="1">"c7287"</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PAYOUT" hidden="1">"c3005"</definedName>
    <definedName name="IQ_DISTRIBUTABLE_CASH_SHARE" hidden="1">"c3003"</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AC" hidden="1">"c2801"</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Q_INC" hidden="1">"c3498"</definedName>
    <definedName name="IQ_EBIT_EQ_INC_EXCL_SBC" hidden="1">"c3502"</definedName>
    <definedName name="IQ_EBIT_EST" hidden="1">"c1681"</definedName>
    <definedName name="IQ_EBIT_EXCL_SBC" hidden="1">"c3082"</definedName>
    <definedName name="IQ_EBIT_GROWTH_1" hidden="1">"c157"</definedName>
    <definedName name="IQ_EBIT_GROWTH_2" hidden="1">"c161"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"c156"</definedName>
    <definedName name="IQ_EBITDA_GROWTH_2" hidden="1">"c160"</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CO_METRIC_6810" hidden="1">"c6810"</definedName>
    <definedName name="IQ_ECO_METRIC_6811" hidden="1">"c6811"</definedName>
    <definedName name="IQ_ECO_METRIC_6812" hidden="1">"c6812"</definedName>
    <definedName name="IQ_ECO_METRIC_6813" hidden="1">"c6813"</definedName>
    <definedName name="IQ_ECO_METRIC_6814" hidden="1">"c6814"</definedName>
    <definedName name="IQ_ECO_METRIC_6815" hidden="1">"c6815"</definedName>
    <definedName name="IQ_ECO_METRIC_6816" hidden="1">"c6816"</definedName>
    <definedName name="IQ_ECO_METRIC_6817" hidden="1">"c6817"</definedName>
    <definedName name="IQ_ECO_METRIC_6818" hidden="1">"c6818"</definedName>
    <definedName name="IQ_ECO_METRIC_6819" hidden="1">"c6819"</definedName>
    <definedName name="IQ_ECO_METRIC_6820" hidden="1">"c6820"</definedName>
    <definedName name="IQ_ECO_METRIC_6821" hidden="1">"c6821"</definedName>
    <definedName name="IQ_ECO_METRIC_6822" hidden="1">"c6822"</definedName>
    <definedName name="IQ_ECO_METRIC_6823" hidden="1">"c6823"</definedName>
    <definedName name="IQ_ECO_METRIC_6824" hidden="1">"c6824"</definedName>
    <definedName name="IQ_ECO_METRIC_6825" hidden="1">"c6825"</definedName>
    <definedName name="IQ_ECO_METRIC_6825_UNUSED_UNUSED_UNUSED" hidden="1">"c6825"</definedName>
    <definedName name="IQ_ECO_METRIC_6826" hidden="1">"c6826"</definedName>
    <definedName name="IQ_ECO_METRIC_6827" hidden="1">"c6827"</definedName>
    <definedName name="IQ_ECO_METRIC_6828" hidden="1">"c6828"</definedName>
    <definedName name="IQ_ECO_METRIC_6829" hidden="1">"c6829"</definedName>
    <definedName name="IQ_ECO_METRIC_6830" hidden="1">"c6830"</definedName>
    <definedName name="IQ_ECO_METRIC_6831" hidden="1">"c6831"</definedName>
    <definedName name="IQ_ECO_METRIC_6832" hidden="1">"c6832"</definedName>
    <definedName name="IQ_ECO_METRIC_6833" hidden="1">"c6833"</definedName>
    <definedName name="IQ_ECO_METRIC_6834" hidden="1">"c6834"</definedName>
    <definedName name="IQ_ECO_METRIC_6835" hidden="1">"c6835"</definedName>
    <definedName name="IQ_ECO_METRIC_6836" hidden="1">"c6836"</definedName>
    <definedName name="IQ_ECO_METRIC_6837" hidden="1">"c6837"</definedName>
    <definedName name="IQ_ECO_METRIC_6838" hidden="1">"c6838"</definedName>
    <definedName name="IQ_ECO_METRIC_6839" hidden="1">"c6839"</definedName>
    <definedName name="IQ_ECO_METRIC_6839_UNUSED_UNUSED_UNUSED" hidden="1">"c6839"</definedName>
    <definedName name="IQ_ECO_METRIC_6840" hidden="1">"c6840"</definedName>
    <definedName name="IQ_ECO_METRIC_6841" hidden="1">"c6841"</definedName>
    <definedName name="IQ_ECO_METRIC_6842" hidden="1">"c6842"</definedName>
    <definedName name="IQ_ECO_METRIC_6843" hidden="1">"c6843"</definedName>
    <definedName name="IQ_ECO_METRIC_6844" hidden="1">"c6844"</definedName>
    <definedName name="IQ_ECO_METRIC_6845" hidden="1">"c6845"</definedName>
    <definedName name="IQ_ECO_METRIC_6846" hidden="1">"c6846"</definedName>
    <definedName name="IQ_ECO_METRIC_6847" hidden="1">"c6847"</definedName>
    <definedName name="IQ_ECO_METRIC_6848" hidden="1">"c6848"</definedName>
    <definedName name="IQ_ECO_METRIC_6849" hidden="1">"c6849"</definedName>
    <definedName name="IQ_ECO_METRIC_6850" hidden="1">"c6850"</definedName>
    <definedName name="IQ_ECO_METRIC_6851" hidden="1">"c6851"</definedName>
    <definedName name="IQ_ECO_METRIC_6852" hidden="1">"c6852"</definedName>
    <definedName name="IQ_ECO_METRIC_6853" hidden="1">"c6853"</definedName>
    <definedName name="IQ_ECO_METRIC_6854" hidden="1">"c6854"</definedName>
    <definedName name="IQ_ECO_METRIC_6855" hidden="1">"c6855"</definedName>
    <definedName name="IQ_ECO_METRIC_6856" hidden="1">"c6856"</definedName>
    <definedName name="IQ_ECO_METRIC_6857" hidden="1">"c6857"</definedName>
    <definedName name="IQ_ECO_METRIC_6858" hidden="1">"c6858"</definedName>
    <definedName name="IQ_ECO_METRIC_6859" hidden="1">"c6859"</definedName>
    <definedName name="IQ_ECO_METRIC_6860" hidden="1">"c6860"</definedName>
    <definedName name="IQ_ECO_METRIC_6861" hidden="1">"c6861"</definedName>
    <definedName name="IQ_ECO_METRIC_6862" hidden="1">"c6862"</definedName>
    <definedName name="IQ_ECO_METRIC_6863" hidden="1">"c6863"</definedName>
    <definedName name="IQ_ECO_METRIC_6864" hidden="1">"c6864"</definedName>
    <definedName name="IQ_ECO_METRIC_6865" hidden="1">"c6865"</definedName>
    <definedName name="IQ_ECO_METRIC_6866" hidden="1">"c6866"</definedName>
    <definedName name="IQ_ECO_METRIC_6867" hidden="1">"c6867"</definedName>
    <definedName name="IQ_ECO_METRIC_6868" hidden="1">"c6868"</definedName>
    <definedName name="IQ_ECO_METRIC_6869" hidden="1">"c6869"</definedName>
    <definedName name="IQ_ECO_METRIC_6870" hidden="1">"c6870"</definedName>
    <definedName name="IQ_ECO_METRIC_6871" hidden="1">"c6871"</definedName>
    <definedName name="IQ_ECO_METRIC_6872" hidden="1">"c6872"</definedName>
    <definedName name="IQ_ECO_METRIC_6873" hidden="1">"c6873"</definedName>
    <definedName name="IQ_ECO_METRIC_6874" hidden="1">"c6874"</definedName>
    <definedName name="IQ_ECO_METRIC_6875" hidden="1">"c6875"</definedName>
    <definedName name="IQ_ECO_METRIC_6876" hidden="1">"c6876"</definedName>
    <definedName name="IQ_ECO_METRIC_6877" hidden="1">"c6877"</definedName>
    <definedName name="IQ_ECO_METRIC_6878" hidden="1">"c6878"</definedName>
    <definedName name="IQ_ECO_METRIC_6879" hidden="1">"c6879"</definedName>
    <definedName name="IQ_ECO_METRIC_6880" hidden="1">"c6880"</definedName>
    <definedName name="IQ_ECO_METRIC_6881" hidden="1">"c6881"</definedName>
    <definedName name="IQ_ECO_METRIC_6882" hidden="1">"c6882"</definedName>
    <definedName name="IQ_ECO_METRIC_6883" hidden="1">"c6883"</definedName>
    <definedName name="IQ_ECO_METRIC_6884" hidden="1">"c6884"</definedName>
    <definedName name="IQ_ECO_METRIC_6885" hidden="1">"c6885"</definedName>
    <definedName name="IQ_ECO_METRIC_6886" hidden="1">"c6886"</definedName>
    <definedName name="IQ_ECO_METRIC_6887" hidden="1">"c6887"</definedName>
    <definedName name="IQ_ECO_METRIC_6888" hidden="1">"c6888"</definedName>
    <definedName name="IQ_ECO_METRIC_6889" hidden="1">"c6889"</definedName>
    <definedName name="IQ_ECO_METRIC_6890" hidden="1">"c6890"</definedName>
    <definedName name="IQ_ECO_METRIC_6891" hidden="1">"c6891"</definedName>
    <definedName name="IQ_ECO_METRIC_6892" hidden="1">"c6892"</definedName>
    <definedName name="IQ_ECO_METRIC_6893" hidden="1">"c6893"</definedName>
    <definedName name="IQ_ECO_METRIC_6894" hidden="1">"c6894"</definedName>
    <definedName name="IQ_ECO_METRIC_6895" hidden="1">"c6895"</definedName>
    <definedName name="IQ_ECO_METRIC_6896" hidden="1">"c6896"</definedName>
    <definedName name="IQ_ECO_METRIC_6896_UNUSED_UNUSED_UNUSED" hidden="1">"c6896"</definedName>
    <definedName name="IQ_ECO_METRIC_6897" hidden="1">"c6897"</definedName>
    <definedName name="IQ_ECO_METRIC_6897_UNUSED_UNUSED_UNUSED" hidden="1">"c6897"</definedName>
    <definedName name="IQ_ECO_METRIC_6899" hidden="1">"c6899"</definedName>
    <definedName name="IQ_ECO_METRIC_6900" hidden="1">"c6900"</definedName>
    <definedName name="IQ_ECO_METRIC_6901" hidden="1">"c6901"</definedName>
    <definedName name="IQ_ECO_METRIC_6902" hidden="1">"c6902"</definedName>
    <definedName name="IQ_ECO_METRIC_6903" hidden="1">"c6903"</definedName>
    <definedName name="IQ_ECO_METRIC_6904" hidden="1">"c6904"</definedName>
    <definedName name="IQ_ECO_METRIC_6905" hidden="1">"c6905"</definedName>
    <definedName name="IQ_ECO_METRIC_6906" hidden="1">"c6906"</definedName>
    <definedName name="IQ_ECO_METRIC_6907" hidden="1">"c6907"</definedName>
    <definedName name="IQ_ECO_METRIC_6908" hidden="1">"c6908"</definedName>
    <definedName name="IQ_ECO_METRIC_6909" hidden="1">"c6909"</definedName>
    <definedName name="IQ_ECO_METRIC_6910" hidden="1">"c6910"</definedName>
    <definedName name="IQ_ECO_METRIC_6911" hidden="1">"c6911"</definedName>
    <definedName name="IQ_ECO_METRIC_6912" hidden="1">"c6912"</definedName>
    <definedName name="IQ_ECO_METRIC_6913" hidden="1">"c6913"</definedName>
    <definedName name="IQ_ECO_METRIC_6914" hidden="1">"c6914"</definedName>
    <definedName name="IQ_ECO_METRIC_6915" hidden="1">"c6915"</definedName>
    <definedName name="IQ_ECO_METRIC_6916" hidden="1">"c6916"</definedName>
    <definedName name="IQ_ECO_METRIC_6917" hidden="1">"c6917"</definedName>
    <definedName name="IQ_ECO_METRIC_6918" hidden="1">"c6918"</definedName>
    <definedName name="IQ_ECO_METRIC_6919" hidden="1">"c6919"</definedName>
    <definedName name="IQ_ECO_METRIC_6920" hidden="1">"c6920"</definedName>
    <definedName name="IQ_ECO_METRIC_6921" hidden="1">"c6921"</definedName>
    <definedName name="IQ_ECO_METRIC_6922" hidden="1">"c6922"</definedName>
    <definedName name="IQ_ECO_METRIC_6923" hidden="1">"c6923"</definedName>
    <definedName name="IQ_ECO_METRIC_6924" hidden="1">"c6924"</definedName>
    <definedName name="IQ_ECO_METRIC_6925" hidden="1">"c6925"</definedName>
    <definedName name="IQ_ECO_METRIC_6926" hidden="1">"c6926"</definedName>
    <definedName name="IQ_ECO_METRIC_6928" hidden="1">"c6928"</definedName>
    <definedName name="IQ_ECO_METRIC_6929" hidden="1">"c6929"</definedName>
    <definedName name="IQ_ECO_METRIC_6930" hidden="1">"c6930"</definedName>
    <definedName name="IQ_ECO_METRIC_6931" hidden="1">"c6931"</definedName>
    <definedName name="IQ_ECO_METRIC_6932" hidden="1">"c6932"</definedName>
    <definedName name="IQ_ECO_METRIC_6933" hidden="1">"c6933"</definedName>
    <definedName name="IQ_ECO_METRIC_6934" hidden="1">"c6934"</definedName>
    <definedName name="IQ_ECO_METRIC_6935" hidden="1">"c6935"</definedName>
    <definedName name="IQ_ECO_METRIC_6936" hidden="1">"c6936"</definedName>
    <definedName name="IQ_ECO_METRIC_6937" hidden="1">"c6937"</definedName>
    <definedName name="IQ_ECO_METRIC_6938" hidden="1">"c6938"</definedName>
    <definedName name="IQ_ECO_METRIC_6939" hidden="1">"c6939"</definedName>
    <definedName name="IQ_ECO_METRIC_6940" hidden="1">"c6940"</definedName>
    <definedName name="IQ_ECO_METRIC_6941" hidden="1">"c6941"</definedName>
    <definedName name="IQ_ECO_METRIC_6942" hidden="1">"c6942"</definedName>
    <definedName name="IQ_ECO_METRIC_6943" hidden="1">"c6943"</definedName>
    <definedName name="IQ_ECO_METRIC_6944" hidden="1">"c6944"</definedName>
    <definedName name="IQ_ECO_METRIC_6945" hidden="1">"c6945"</definedName>
    <definedName name="IQ_ECO_METRIC_6946" hidden="1">"c6946"</definedName>
    <definedName name="IQ_ECO_METRIC_6947" hidden="1">"c6947"</definedName>
    <definedName name="IQ_ECO_METRIC_6948" hidden="1">"c6948"</definedName>
    <definedName name="IQ_ECO_METRIC_6949" hidden="1">"c6949"</definedName>
    <definedName name="IQ_ECO_METRIC_6950" hidden="1">"c6950"</definedName>
    <definedName name="IQ_ECO_METRIC_6951" hidden="1">"c6951"</definedName>
    <definedName name="IQ_ECO_METRIC_6952" hidden="1">"c6952"</definedName>
    <definedName name="IQ_ECO_METRIC_6953" hidden="1">"c6953"</definedName>
    <definedName name="IQ_ECO_METRIC_6954" hidden="1">"c6954"</definedName>
    <definedName name="IQ_ECO_METRIC_6955" hidden="1">"c6955"</definedName>
    <definedName name="IQ_ECO_METRIC_6956" hidden="1">"c6956"</definedName>
    <definedName name="IQ_ECO_METRIC_6957" hidden="1">"c6957"</definedName>
    <definedName name="IQ_ECO_METRIC_6958" hidden="1">"c6958"</definedName>
    <definedName name="IQ_ECO_METRIC_6959" hidden="1">"c6959"</definedName>
    <definedName name="IQ_ECO_METRIC_6960" hidden="1">"c6960"</definedName>
    <definedName name="IQ_ECO_METRIC_6962" hidden="1">"c6962"</definedName>
    <definedName name="IQ_ECO_METRIC_6963" hidden="1">"c6963"</definedName>
    <definedName name="IQ_ECO_METRIC_6964" hidden="1">"c6964"</definedName>
    <definedName name="IQ_ECO_METRIC_6965" hidden="1">"c6965"</definedName>
    <definedName name="IQ_ECO_METRIC_6966" hidden="1">"c6966"</definedName>
    <definedName name="IQ_ECO_METRIC_6967" hidden="1">"c6967"</definedName>
    <definedName name="IQ_ECO_METRIC_6968" hidden="1">"c6968"</definedName>
    <definedName name="IQ_ECO_METRIC_6969" hidden="1">"c6969"</definedName>
    <definedName name="IQ_ECO_METRIC_6970" hidden="1">"c6970"</definedName>
    <definedName name="IQ_ECO_METRIC_6971" hidden="1">"c6971"</definedName>
    <definedName name="IQ_ECO_METRIC_6972" hidden="1">"c6972"</definedName>
    <definedName name="IQ_ECO_METRIC_6973" hidden="1">"c6973"</definedName>
    <definedName name="IQ_ECO_METRIC_6974" hidden="1">"c6974"</definedName>
    <definedName name="IQ_ECO_METRIC_6975" hidden="1">"c6975"</definedName>
    <definedName name="IQ_ECO_METRIC_6976" hidden="1">"c6976"</definedName>
    <definedName name="IQ_ECO_METRIC_6977" hidden="1">"c6977"</definedName>
    <definedName name="IQ_ECO_METRIC_6978" hidden="1">"c6978"</definedName>
    <definedName name="IQ_ECO_METRIC_6979" hidden="1">"c6979"</definedName>
    <definedName name="IQ_ECO_METRIC_6980" hidden="1">"c6980"</definedName>
    <definedName name="IQ_ECO_METRIC_6981" hidden="1">"c6981"</definedName>
    <definedName name="IQ_ECO_METRIC_6982" hidden="1">"c6982"</definedName>
    <definedName name="IQ_ECO_METRIC_6983" hidden="1">"c6983"</definedName>
    <definedName name="IQ_ECO_METRIC_6984" hidden="1">"c6984"</definedName>
    <definedName name="IQ_ECO_METRIC_6985" hidden="1">"c6985"</definedName>
    <definedName name="IQ_ECO_METRIC_6986" hidden="1">"c6986"</definedName>
    <definedName name="IQ_ECO_METRIC_6987" hidden="1">"c6987"</definedName>
    <definedName name="IQ_ECO_METRIC_6988" hidden="1">"c6988"</definedName>
    <definedName name="IQ_ECO_METRIC_6988_UNUSED_UNUSED_UNUSED" hidden="1">"c6988"</definedName>
    <definedName name="IQ_ECO_METRIC_6989" hidden="1">"c6989"</definedName>
    <definedName name="IQ_ECO_METRIC_6990" hidden="1">"c6990"</definedName>
    <definedName name="IQ_ECO_METRIC_6991" hidden="1">"c6991"</definedName>
    <definedName name="IQ_ECO_METRIC_6992" hidden="1">"c6992"</definedName>
    <definedName name="IQ_ECO_METRIC_6993" hidden="1">"c6993"</definedName>
    <definedName name="IQ_ECO_METRIC_6994" hidden="1">"c6994"</definedName>
    <definedName name="IQ_ECO_METRIC_6995" hidden="1">"c6995"</definedName>
    <definedName name="IQ_ECO_METRIC_6996" hidden="1">"c6996"</definedName>
    <definedName name="IQ_ECO_METRIC_6997" hidden="1">"c6997"</definedName>
    <definedName name="IQ_ECO_METRIC_6998" hidden="1">"c6998"</definedName>
    <definedName name="IQ_ECO_METRIC_7000" hidden="1">"c7000"</definedName>
    <definedName name="IQ_ECO_METRIC_7001" hidden="1">"c7001"</definedName>
    <definedName name="IQ_ECO_METRIC_7002" hidden="1">"c7002"</definedName>
    <definedName name="IQ_ECO_METRIC_7003" hidden="1">"c7003"</definedName>
    <definedName name="IQ_ECO_METRIC_7004" hidden="1">"c7004"</definedName>
    <definedName name="IQ_ECO_METRIC_7005" hidden="1">"c7005"</definedName>
    <definedName name="IQ_ECO_METRIC_7006" hidden="1">"c7006"</definedName>
    <definedName name="IQ_ECO_METRIC_7007" hidden="1">"c7007"</definedName>
    <definedName name="IQ_ECO_METRIC_7008" hidden="1">"c7008"</definedName>
    <definedName name="IQ_ECO_METRIC_7009" hidden="1">"c7009"</definedName>
    <definedName name="IQ_ECO_METRIC_7010" hidden="1">"c7010"</definedName>
    <definedName name="IQ_ECO_METRIC_7011" hidden="1">"c7011"</definedName>
    <definedName name="IQ_ECO_METRIC_7012" hidden="1">"c7012"</definedName>
    <definedName name="IQ_ECO_METRIC_7013" hidden="1">"c7013"</definedName>
    <definedName name="IQ_ECO_METRIC_7015" hidden="1">"c7015"</definedName>
    <definedName name="IQ_ECO_METRIC_7016" hidden="1">"c7016"</definedName>
    <definedName name="IQ_ECO_METRIC_7017" hidden="1">"c7017"</definedName>
    <definedName name="IQ_ECO_METRIC_7018" hidden="1">"c7018"</definedName>
    <definedName name="IQ_ECO_METRIC_7019" hidden="1">"c7019"</definedName>
    <definedName name="IQ_ECO_METRIC_7020" hidden="1">"c7020"</definedName>
    <definedName name="IQ_ECO_METRIC_7021" hidden="1">"c7021"</definedName>
    <definedName name="IQ_ECO_METRIC_7023" hidden="1">"c7023"</definedName>
    <definedName name="IQ_ECO_METRIC_7024" hidden="1">"c7024"</definedName>
    <definedName name="IQ_ECO_METRIC_7025" hidden="1">"c7025"</definedName>
    <definedName name="IQ_ECO_METRIC_7026" hidden="1">"c7026"</definedName>
    <definedName name="IQ_ECO_METRIC_7027" hidden="1">"c7027"</definedName>
    <definedName name="IQ_ECO_METRIC_7028" hidden="1">"c7028"</definedName>
    <definedName name="IQ_ECO_METRIC_7029" hidden="1">"c7029"</definedName>
    <definedName name="IQ_ECO_METRIC_7030" hidden="1">"c7030"</definedName>
    <definedName name="IQ_ECO_METRIC_7031" hidden="1">"c7031"</definedName>
    <definedName name="IQ_ECO_METRIC_7032" hidden="1">"c7032"</definedName>
    <definedName name="IQ_ECO_METRIC_7033" hidden="1">"c7033"</definedName>
    <definedName name="IQ_ECO_METRIC_7034" hidden="1">"c7034"</definedName>
    <definedName name="IQ_ECO_METRIC_7035" hidden="1">"c7035"</definedName>
    <definedName name="IQ_ECO_METRIC_7036" hidden="1">"c7036"</definedName>
    <definedName name="IQ_ECO_METRIC_7037" hidden="1">"c7037"</definedName>
    <definedName name="IQ_ECO_METRIC_7038" hidden="1">"c7038"</definedName>
    <definedName name="IQ_ECO_METRIC_7039" hidden="1">"c7039"</definedName>
    <definedName name="IQ_ECO_METRIC_7040" hidden="1">"c7040"</definedName>
    <definedName name="IQ_ECO_METRIC_7041" hidden="1">"c7041"</definedName>
    <definedName name="IQ_ECO_METRIC_7042" hidden="1">"c7042"</definedName>
    <definedName name="IQ_ECO_METRIC_7043" hidden="1">"c7043"</definedName>
    <definedName name="IQ_ECO_METRIC_7044" hidden="1">"c7044"</definedName>
    <definedName name="IQ_ECO_METRIC_7045" hidden="1">"c7045"</definedName>
    <definedName name="IQ_ECO_METRIC_7045_UNUSED_UNUSED_UNUSED" hidden="1">"c7045"</definedName>
    <definedName name="IQ_ECO_METRIC_7046" hidden="1">"c7046"</definedName>
    <definedName name="IQ_ECO_METRIC_7047" hidden="1">"c7047"</definedName>
    <definedName name="IQ_ECO_METRIC_7048" hidden="1">"c7048"</definedName>
    <definedName name="IQ_ECO_METRIC_7049" hidden="1">"c7049"</definedName>
    <definedName name="IQ_ECO_METRIC_7050" hidden="1">"c7050"</definedName>
    <definedName name="IQ_ECO_METRIC_7051" hidden="1">"c7051"</definedName>
    <definedName name="IQ_ECO_METRIC_7052" hidden="1">"c7052"</definedName>
    <definedName name="IQ_ECO_METRIC_7053" hidden="1">"c7053"</definedName>
    <definedName name="IQ_ECO_METRIC_7054" hidden="1">"c7054"</definedName>
    <definedName name="IQ_ECO_METRIC_7055" hidden="1">"c7055"</definedName>
    <definedName name="IQ_ECO_METRIC_7056" hidden="1">"c7056"</definedName>
    <definedName name="IQ_ECO_METRIC_7057" hidden="1">"c7057"</definedName>
    <definedName name="IQ_ECO_METRIC_7058" hidden="1">"c7058"</definedName>
    <definedName name="IQ_ECO_METRIC_7059" hidden="1">"c7059"</definedName>
    <definedName name="IQ_ECO_METRIC_7059_UNUSED_UNUSED_UNUSED" hidden="1">"c7059"</definedName>
    <definedName name="IQ_ECO_METRIC_7060" hidden="1">"c7060"</definedName>
    <definedName name="IQ_ECO_METRIC_7061" hidden="1">"c7061"</definedName>
    <definedName name="IQ_ECO_METRIC_7062" hidden="1">"c7062"</definedName>
    <definedName name="IQ_ECO_METRIC_7063" hidden="1">"c7063"</definedName>
    <definedName name="IQ_ECO_METRIC_7064" hidden="1">"c7064"</definedName>
    <definedName name="IQ_ECO_METRIC_7065" hidden="1">"c7065"</definedName>
    <definedName name="IQ_ECO_METRIC_7066" hidden="1">"c7066"</definedName>
    <definedName name="IQ_ECO_METRIC_7067" hidden="1">"c7067"</definedName>
    <definedName name="IQ_ECO_METRIC_7068" hidden="1">"c7068"</definedName>
    <definedName name="IQ_ECO_METRIC_7069" hidden="1">"c7069"</definedName>
    <definedName name="IQ_ECO_METRIC_7070" hidden="1">"c7070"</definedName>
    <definedName name="IQ_ECO_METRIC_7071" hidden="1">"c7071"</definedName>
    <definedName name="IQ_ECO_METRIC_7072" hidden="1">"c7072"</definedName>
    <definedName name="IQ_ECO_METRIC_7073" hidden="1">"c7073"</definedName>
    <definedName name="IQ_ECO_METRIC_7074" hidden="1">"c7074"</definedName>
    <definedName name="IQ_ECO_METRIC_7075" hidden="1">"c7075"</definedName>
    <definedName name="IQ_ECO_METRIC_7076" hidden="1">"c7076"</definedName>
    <definedName name="IQ_ECO_METRIC_7077" hidden="1">"c7077"</definedName>
    <definedName name="IQ_ECO_METRIC_7078" hidden="1">"c7078"</definedName>
    <definedName name="IQ_ECO_METRIC_7079" hidden="1">"c7079"</definedName>
    <definedName name="IQ_ECO_METRIC_7080" hidden="1">"c7080"</definedName>
    <definedName name="IQ_ECO_METRIC_7081" hidden="1">"c7081"</definedName>
    <definedName name="IQ_ECO_METRIC_7082" hidden="1">"c7082"</definedName>
    <definedName name="IQ_ECO_METRIC_7083" hidden="1">"c7083"</definedName>
    <definedName name="IQ_ECO_METRIC_7084" hidden="1">"c7084"</definedName>
    <definedName name="IQ_ECO_METRIC_7085" hidden="1">"c7085"</definedName>
    <definedName name="IQ_ECO_METRIC_7086" hidden="1">"c7086"</definedName>
    <definedName name="IQ_ECO_METRIC_7087" hidden="1">"c7087"</definedName>
    <definedName name="IQ_ECO_METRIC_7088" hidden="1">"c7088"</definedName>
    <definedName name="IQ_ECO_METRIC_7089" hidden="1">"c7089"</definedName>
    <definedName name="IQ_ECO_METRIC_7090" hidden="1">"c7090"</definedName>
    <definedName name="IQ_ECO_METRIC_7091" hidden="1">"c7091"</definedName>
    <definedName name="IQ_ECO_METRIC_7092" hidden="1">"c7092"</definedName>
    <definedName name="IQ_ECO_METRIC_7093" hidden="1">"c7093"</definedName>
    <definedName name="IQ_ECO_METRIC_7094" hidden="1">"c7094"</definedName>
    <definedName name="IQ_ECO_METRIC_7095" hidden="1">"c7095"</definedName>
    <definedName name="IQ_ECO_METRIC_7096" hidden="1">"c7096"</definedName>
    <definedName name="IQ_ECO_METRIC_7097" hidden="1">"c7097"</definedName>
    <definedName name="IQ_ECO_METRIC_7098" hidden="1">"c7098"</definedName>
    <definedName name="IQ_ECO_METRIC_7099" hidden="1">"c7099"</definedName>
    <definedName name="IQ_ECO_METRIC_7100" hidden="1">"c7100"</definedName>
    <definedName name="IQ_ECO_METRIC_7101" hidden="1">"c7101"</definedName>
    <definedName name="IQ_ECO_METRIC_7102" hidden="1">"c7102"</definedName>
    <definedName name="IQ_ECO_METRIC_7103" hidden="1">"c7103"</definedName>
    <definedName name="IQ_ECO_METRIC_7104" hidden="1">"c7104"</definedName>
    <definedName name="IQ_ECO_METRIC_7105" hidden="1">"c7105"</definedName>
    <definedName name="IQ_ECO_METRIC_7106" hidden="1">"c7106"</definedName>
    <definedName name="IQ_ECO_METRIC_7107" hidden="1">"c7107"</definedName>
    <definedName name="IQ_ECO_METRIC_7108" hidden="1">"c7108"</definedName>
    <definedName name="IQ_ECO_METRIC_7109" hidden="1">"c7109"</definedName>
    <definedName name="IQ_ECO_METRIC_7110" hidden="1">"c7110"</definedName>
    <definedName name="IQ_ECO_METRIC_7111" hidden="1">"c7111"</definedName>
    <definedName name="IQ_ECO_METRIC_7112" hidden="1">"c7112"</definedName>
    <definedName name="IQ_ECO_METRIC_7113" hidden="1">"c7113"</definedName>
    <definedName name="IQ_ECO_METRIC_7114" hidden="1">"c7114"</definedName>
    <definedName name="IQ_ECO_METRIC_7115" hidden="1">"c7115"</definedName>
    <definedName name="IQ_ECO_METRIC_7116" hidden="1">"c7116"</definedName>
    <definedName name="IQ_ECO_METRIC_7116_UNUSED_UNUSED_UNUSED" hidden="1">"c7116"</definedName>
    <definedName name="IQ_ECO_METRIC_7117" hidden="1">"c7117"</definedName>
    <definedName name="IQ_ECO_METRIC_7117_UNUSED_UNUSED_UNUSED" hidden="1">"c7117"</definedName>
    <definedName name="IQ_ECO_METRIC_7119" hidden="1">"c7119"</definedName>
    <definedName name="IQ_ECO_METRIC_7120" hidden="1">"c7120"</definedName>
    <definedName name="IQ_ECO_METRIC_7121" hidden="1">"c7121"</definedName>
    <definedName name="IQ_ECO_METRIC_7122" hidden="1">"c7122"</definedName>
    <definedName name="IQ_ECO_METRIC_7123" hidden="1">"c7123"</definedName>
    <definedName name="IQ_ECO_METRIC_7124" hidden="1">"c7124"</definedName>
    <definedName name="IQ_ECO_METRIC_7125" hidden="1">"c7125"</definedName>
    <definedName name="IQ_ECO_METRIC_7126" hidden="1">"c7126"</definedName>
    <definedName name="IQ_ECO_METRIC_7127" hidden="1">"c7127"</definedName>
    <definedName name="IQ_ECO_METRIC_7128" hidden="1">"c7128"</definedName>
    <definedName name="IQ_ECO_METRIC_7129" hidden="1">"c7129"</definedName>
    <definedName name="IQ_ECO_METRIC_7130" hidden="1">"c7130"</definedName>
    <definedName name="IQ_ECO_METRIC_7131" hidden="1">"c7131"</definedName>
    <definedName name="IQ_ECO_METRIC_7132" hidden="1">"c7132"</definedName>
    <definedName name="IQ_ECO_METRIC_7133" hidden="1">"c7133"</definedName>
    <definedName name="IQ_ECO_METRIC_7134" hidden="1">"c7134"</definedName>
    <definedName name="IQ_ECO_METRIC_7135" hidden="1">"c7135"</definedName>
    <definedName name="IQ_ECO_METRIC_7136" hidden="1">"c7136"</definedName>
    <definedName name="IQ_ECO_METRIC_7137" hidden="1">"c7137"</definedName>
    <definedName name="IQ_ECO_METRIC_7138" hidden="1">"c7138"</definedName>
    <definedName name="IQ_ECO_METRIC_7139" hidden="1">"c7139"</definedName>
    <definedName name="IQ_ECO_METRIC_7140" hidden="1">"c7140"</definedName>
    <definedName name="IQ_ECO_METRIC_7141" hidden="1">"c7141"</definedName>
    <definedName name="IQ_ECO_METRIC_7142" hidden="1">"c7142"</definedName>
    <definedName name="IQ_ECO_METRIC_7143" hidden="1">"c7143"</definedName>
    <definedName name="IQ_ECO_METRIC_7144" hidden="1">"c7144"</definedName>
    <definedName name="IQ_ECO_METRIC_7145" hidden="1">"c7145"</definedName>
    <definedName name="IQ_ECO_METRIC_7146" hidden="1">"c7146"</definedName>
    <definedName name="IQ_ECO_METRIC_7148" hidden="1">"c7148"</definedName>
    <definedName name="IQ_ECO_METRIC_7149" hidden="1">"c7149"</definedName>
    <definedName name="IQ_ECO_METRIC_7150" hidden="1">"c7150"</definedName>
    <definedName name="IQ_ECO_METRIC_7151" hidden="1">"c7151"</definedName>
    <definedName name="IQ_ECO_METRIC_7152" hidden="1">"c7152"</definedName>
    <definedName name="IQ_ECO_METRIC_7153" hidden="1">"c7153"</definedName>
    <definedName name="IQ_ECO_METRIC_7154" hidden="1">"c7154"</definedName>
    <definedName name="IQ_ECO_METRIC_7155" hidden="1">"c7155"</definedName>
    <definedName name="IQ_ECO_METRIC_7156" hidden="1">"c7156"</definedName>
    <definedName name="IQ_ECO_METRIC_7157" hidden="1">"c7157"</definedName>
    <definedName name="IQ_ECO_METRIC_7158" hidden="1">"c7158"</definedName>
    <definedName name="IQ_ECO_METRIC_7159" hidden="1">"c7159"</definedName>
    <definedName name="IQ_ECO_METRIC_7160" hidden="1">"c7160"</definedName>
    <definedName name="IQ_ECO_METRIC_7161" hidden="1">"c7161"</definedName>
    <definedName name="IQ_ECO_METRIC_7162" hidden="1">"c7162"</definedName>
    <definedName name="IQ_ECO_METRIC_7163" hidden="1">"c7163"</definedName>
    <definedName name="IQ_ECO_METRIC_7164" hidden="1">"c7164"</definedName>
    <definedName name="IQ_ECO_METRIC_7165" hidden="1">"c7165"</definedName>
    <definedName name="IQ_ECO_METRIC_7166" hidden="1">"c7166"</definedName>
    <definedName name="IQ_ECO_METRIC_7167" hidden="1">"c7167"</definedName>
    <definedName name="IQ_ECO_METRIC_7168" hidden="1">"c7168"</definedName>
    <definedName name="IQ_ECO_METRIC_7169" hidden="1">"c7169"</definedName>
    <definedName name="IQ_ECO_METRIC_7170" hidden="1">"c7170"</definedName>
    <definedName name="IQ_ECO_METRIC_7171" hidden="1">"c7171"</definedName>
    <definedName name="IQ_ECO_METRIC_7172" hidden="1">"c7172"</definedName>
    <definedName name="IQ_ECO_METRIC_7173" hidden="1">"c7173"</definedName>
    <definedName name="IQ_ECO_METRIC_7174" hidden="1">"c7174"</definedName>
    <definedName name="IQ_ECO_METRIC_7175" hidden="1">"c7175"</definedName>
    <definedName name="IQ_ECO_METRIC_7176" hidden="1">"c7176"</definedName>
    <definedName name="IQ_ECO_METRIC_7177" hidden="1">"c7177"</definedName>
    <definedName name="IQ_ECO_METRIC_7178" hidden="1">"c7178"</definedName>
    <definedName name="IQ_ECO_METRIC_7179" hidden="1">"c7179"</definedName>
    <definedName name="IQ_ECO_METRIC_7180" hidden="1">"c7180"</definedName>
    <definedName name="IQ_ECO_METRIC_7182" hidden="1">"c7182"</definedName>
    <definedName name="IQ_ECO_METRIC_7183" hidden="1">"c7183"</definedName>
    <definedName name="IQ_ECO_METRIC_7184" hidden="1">"c7184"</definedName>
    <definedName name="IQ_ECO_METRIC_7185" hidden="1">"c7185"</definedName>
    <definedName name="IQ_ECO_METRIC_7186" hidden="1">"c7186"</definedName>
    <definedName name="IQ_ECO_METRIC_7187" hidden="1">"c7187"</definedName>
    <definedName name="IQ_ECO_METRIC_7188" hidden="1">"c7188"</definedName>
    <definedName name="IQ_ECO_METRIC_7189" hidden="1">"c7189"</definedName>
    <definedName name="IQ_ECO_METRIC_7190" hidden="1">"c7190"</definedName>
    <definedName name="IQ_ECO_METRIC_7191" hidden="1">"c7191"</definedName>
    <definedName name="IQ_ECO_METRIC_7192" hidden="1">"c7192"</definedName>
    <definedName name="IQ_ECO_METRIC_7193" hidden="1">"c7193"</definedName>
    <definedName name="IQ_ECO_METRIC_7194" hidden="1">"c7194"</definedName>
    <definedName name="IQ_ECO_METRIC_7195" hidden="1">"c7195"</definedName>
    <definedName name="IQ_ECO_METRIC_7196" hidden="1">"c7196"</definedName>
    <definedName name="IQ_ECO_METRIC_7197" hidden="1">"c7197"</definedName>
    <definedName name="IQ_ECO_METRIC_7198" hidden="1">"c7198"</definedName>
    <definedName name="IQ_ECO_METRIC_7199" hidden="1">"c7199"</definedName>
    <definedName name="IQ_ECO_METRIC_7200" hidden="1">"c7200"</definedName>
    <definedName name="IQ_ECO_METRIC_7201" hidden="1">"c7201"</definedName>
    <definedName name="IQ_ECO_METRIC_7202" hidden="1">"c7202"</definedName>
    <definedName name="IQ_ECO_METRIC_7203" hidden="1">"c7203"</definedName>
    <definedName name="IQ_ECO_METRIC_7204" hidden="1">"c7204"</definedName>
    <definedName name="IQ_ECO_METRIC_7205" hidden="1">"c7205"</definedName>
    <definedName name="IQ_ECO_METRIC_7206" hidden="1">"c7206"</definedName>
    <definedName name="IQ_ECO_METRIC_7207" hidden="1">"c7207"</definedName>
    <definedName name="IQ_ECO_METRIC_7208" hidden="1">"c7208"</definedName>
    <definedName name="IQ_ECO_METRIC_7208_UNUSED_UNUSED_UNUSED" hidden="1">"c7208"</definedName>
    <definedName name="IQ_ECO_METRIC_7209" hidden="1">"c7209"</definedName>
    <definedName name="IQ_ECO_METRIC_7210" hidden="1">"c7210"</definedName>
    <definedName name="IQ_ECO_METRIC_7211" hidden="1">"c7211"</definedName>
    <definedName name="IQ_ECO_METRIC_7212" hidden="1">"c7212"</definedName>
    <definedName name="IQ_ECO_METRIC_7213" hidden="1">"c7213"</definedName>
    <definedName name="IQ_ECO_METRIC_7214" hidden="1">"c7214"</definedName>
    <definedName name="IQ_ECO_METRIC_7215" hidden="1">"c7215"</definedName>
    <definedName name="IQ_ECO_METRIC_7216" hidden="1">"c7216"</definedName>
    <definedName name="IQ_ECO_METRIC_7217" hidden="1">"c7217"</definedName>
    <definedName name="IQ_ECO_METRIC_7218" hidden="1">"c7218"</definedName>
    <definedName name="IQ_ECO_METRIC_7220" hidden="1">"c7220"</definedName>
    <definedName name="IQ_ECO_METRIC_7221" hidden="1">"c7221"</definedName>
    <definedName name="IQ_ECO_METRIC_7222" hidden="1">"c7222"</definedName>
    <definedName name="IQ_ECO_METRIC_7223" hidden="1">"c7223"</definedName>
    <definedName name="IQ_ECO_METRIC_7224" hidden="1">"c7224"</definedName>
    <definedName name="IQ_ECO_METRIC_7225" hidden="1">"c7225"</definedName>
    <definedName name="IQ_ECO_METRIC_7226" hidden="1">"c7226"</definedName>
    <definedName name="IQ_ECO_METRIC_7227" hidden="1">"c7227"</definedName>
    <definedName name="IQ_ECO_METRIC_7228" hidden="1">"c7228"</definedName>
    <definedName name="IQ_ECO_METRIC_7229" hidden="1">"c7229"</definedName>
    <definedName name="IQ_ECO_METRIC_7230" hidden="1">"c7230"</definedName>
    <definedName name="IQ_ECO_METRIC_7231" hidden="1">"c7231"</definedName>
    <definedName name="IQ_ECO_METRIC_7232" hidden="1">"c7232"</definedName>
    <definedName name="IQ_ECO_METRIC_7233" hidden="1">"c7233"</definedName>
    <definedName name="IQ_ECO_METRIC_7235" hidden="1">"c7235"</definedName>
    <definedName name="IQ_ECO_METRIC_7236" hidden="1">"c7236"</definedName>
    <definedName name="IQ_ECO_METRIC_7237" hidden="1">"c7237"</definedName>
    <definedName name="IQ_ECO_METRIC_7238" hidden="1">"c7238"</definedName>
    <definedName name="IQ_ECO_METRIC_7239" hidden="1">"c7239"</definedName>
    <definedName name="IQ_ECO_METRIC_7240" hidden="1">"c7240"</definedName>
    <definedName name="IQ_ECO_METRIC_7241" hidden="1">"c7241"</definedName>
    <definedName name="IQ_ECO_METRIC_7243" hidden="1">"c7243"</definedName>
    <definedName name="IQ_ECO_METRIC_7244" hidden="1">"c7244"</definedName>
    <definedName name="IQ_ECO_METRIC_7245" hidden="1">"c7245"</definedName>
    <definedName name="IQ_ECO_METRIC_7246" hidden="1">"c7246"</definedName>
    <definedName name="IQ_ECO_METRIC_7247" hidden="1">"c7247"</definedName>
    <definedName name="IQ_ECO_METRIC_7248" hidden="1">"c7248"</definedName>
    <definedName name="IQ_ECO_METRIC_7249" hidden="1">"c7249"</definedName>
    <definedName name="IQ_ECO_METRIC_7250" hidden="1">"c7250"</definedName>
    <definedName name="IQ_ECO_METRIC_7251" hidden="1">"c7251"</definedName>
    <definedName name="IQ_ECO_METRIC_7252" hidden="1">"c7252"</definedName>
    <definedName name="IQ_ECO_METRIC_7253" hidden="1">"c7253"</definedName>
    <definedName name="IQ_ECO_METRIC_7254" hidden="1">"c7254"</definedName>
    <definedName name="IQ_ECO_METRIC_7255" hidden="1">"c7255"</definedName>
    <definedName name="IQ_ECO_METRIC_7256" hidden="1">"c7256"</definedName>
    <definedName name="IQ_ECO_METRIC_7257" hidden="1">"c7257"</definedName>
    <definedName name="IQ_ECO_METRIC_7258" hidden="1">"c7258"</definedName>
    <definedName name="IQ_ECO_METRIC_7259" hidden="1">"c7259"</definedName>
    <definedName name="IQ_ECO_METRIC_7260" hidden="1">"c7260"</definedName>
    <definedName name="IQ_ECO_METRIC_7261" hidden="1">"c7261"</definedName>
    <definedName name="IQ_ECO_METRIC_7262" hidden="1">"c7262"</definedName>
    <definedName name="IQ_ECO_METRIC_7263" hidden="1">"c7263"</definedName>
    <definedName name="IQ_ECO_METRIC_7264" hidden="1">"c7264"</definedName>
    <definedName name="IQ_ECO_METRIC_7265" hidden="1">"c7265"</definedName>
    <definedName name="IQ_ECO_METRIC_7265_UNUSED_UNUSED_UNUSED" hidden="1">"c7265"</definedName>
    <definedName name="IQ_ECO_METRIC_7266" hidden="1">"c7266"</definedName>
    <definedName name="IQ_ECO_METRIC_7267" hidden="1">"c7267"</definedName>
    <definedName name="IQ_ECO_METRIC_7268" hidden="1">"c7268"</definedName>
    <definedName name="IQ_ECO_METRIC_7269" hidden="1">"c7269"</definedName>
    <definedName name="IQ_ECO_METRIC_7270" hidden="1">"c7270"</definedName>
    <definedName name="IQ_ECO_METRIC_7272" hidden="1">"c7272"</definedName>
    <definedName name="IQ_ECO_METRIC_7273" hidden="1">"c7273"</definedName>
    <definedName name="IQ_ECO_METRIC_7274" hidden="1">"c7274"</definedName>
    <definedName name="IQ_ECO_METRIC_7275" hidden="1">"c7275"</definedName>
    <definedName name="IQ_ECO_METRIC_7276" hidden="1">"c7276"</definedName>
    <definedName name="IQ_ECO_METRIC_7277" hidden="1">"c7277"</definedName>
    <definedName name="IQ_ECO_METRIC_7278" hidden="1">"c7278"</definedName>
    <definedName name="IQ_ECO_METRIC_7279" hidden="1">"c7279"</definedName>
    <definedName name="IQ_ECO_METRIC_7279_UNUSED_UNUSED_UNUSED" hidden="1">"c7279"</definedName>
    <definedName name="IQ_ECO_METRIC_7280" hidden="1">"c7280"</definedName>
    <definedName name="IQ_ECO_METRIC_7281" hidden="1">"c7281"</definedName>
    <definedName name="IQ_ECO_METRIC_7282" hidden="1">"c7282"</definedName>
    <definedName name="IQ_ECO_METRIC_7283" hidden="1">"c7283"</definedName>
    <definedName name="IQ_ECO_METRIC_7284" hidden="1">"c7284"</definedName>
    <definedName name="IQ_ECO_METRIC_7285" hidden="1">"c7285"</definedName>
    <definedName name="IQ_ECO_METRIC_7286" hidden="1">"c7286"</definedName>
    <definedName name="IQ_ECO_METRIC_7287" hidden="1">"c7287"</definedName>
    <definedName name="IQ_ECO_METRIC_7288" hidden="1">"c7288"</definedName>
    <definedName name="IQ_ECO_METRIC_7289" hidden="1">"c7289"</definedName>
    <definedName name="IQ_ECO_METRIC_7290" hidden="1">"c7290"</definedName>
    <definedName name="IQ_ECO_METRIC_7291" hidden="1">"c7291"</definedName>
    <definedName name="IQ_ECO_METRIC_7292" hidden="1">"c7292"</definedName>
    <definedName name="IQ_ECO_METRIC_7293" hidden="1">"c7293"</definedName>
    <definedName name="IQ_ECO_METRIC_7294" hidden="1">"c7294"</definedName>
    <definedName name="IQ_ECO_METRIC_7295" hidden="1">"c7295"</definedName>
    <definedName name="IQ_ECO_METRIC_7296" hidden="1">"c7296"</definedName>
    <definedName name="IQ_ECO_METRIC_7297" hidden="1">"c7297"</definedName>
    <definedName name="IQ_ECO_METRIC_7298" hidden="1">"c7298"</definedName>
    <definedName name="IQ_ECO_METRIC_7299" hidden="1">"c7299"</definedName>
    <definedName name="IQ_ECO_METRIC_7300" hidden="1">"c7300"</definedName>
    <definedName name="IQ_ECO_METRIC_7301" hidden="1">"c7301"</definedName>
    <definedName name="IQ_ECO_METRIC_7302" hidden="1">"c7302"</definedName>
    <definedName name="IQ_ECO_METRIC_7303" hidden="1">"c7303"</definedName>
    <definedName name="IQ_ECO_METRIC_7304" hidden="1">"c7304"</definedName>
    <definedName name="IQ_ECO_METRIC_7305" hidden="1">"c7305"</definedName>
    <definedName name="IQ_ECO_METRIC_7306" hidden="1">"c7306"</definedName>
    <definedName name="IQ_ECO_METRIC_7307" hidden="1">"c7307"</definedName>
    <definedName name="IQ_ECO_METRIC_7308" hidden="1">"c7308"</definedName>
    <definedName name="IQ_ECO_METRIC_7309" hidden="1">"c7309"</definedName>
    <definedName name="IQ_ECO_METRIC_7310" hidden="1">"c7310"</definedName>
    <definedName name="IQ_ECO_METRIC_7311" hidden="1">"c7311"</definedName>
    <definedName name="IQ_ECO_METRIC_7312" hidden="1">"c7312"</definedName>
    <definedName name="IQ_ECO_METRIC_7313" hidden="1">"c7313"</definedName>
    <definedName name="IQ_ECO_METRIC_7314" hidden="1">"c7314"</definedName>
    <definedName name="IQ_ECO_METRIC_7315" hidden="1">"c7315"</definedName>
    <definedName name="IQ_ECO_METRIC_7316" hidden="1">"c7316"</definedName>
    <definedName name="IQ_ECO_METRIC_7317" hidden="1">"c7317"</definedName>
    <definedName name="IQ_ECO_METRIC_7318" hidden="1">"c7318"</definedName>
    <definedName name="IQ_ECO_METRIC_7319" hidden="1">"c7319"</definedName>
    <definedName name="IQ_ECO_METRIC_7320" hidden="1">"c7320"</definedName>
    <definedName name="IQ_ECO_METRIC_7321" hidden="1">"c7321"</definedName>
    <definedName name="IQ_ECO_METRIC_7322" hidden="1">"c7322"</definedName>
    <definedName name="IQ_ECO_METRIC_7323" hidden="1">"c7323"</definedName>
    <definedName name="IQ_ECO_METRIC_7324" hidden="1">"c7324"</definedName>
    <definedName name="IQ_ECO_METRIC_7325" hidden="1">"c7325"</definedName>
    <definedName name="IQ_ECO_METRIC_7326" hidden="1">"c7326"</definedName>
    <definedName name="IQ_ECO_METRIC_7327" hidden="1">"c7327"</definedName>
    <definedName name="IQ_ECO_METRIC_7328" hidden="1">"c7328"</definedName>
    <definedName name="IQ_ECO_METRIC_7329" hidden="1">"c7329"</definedName>
    <definedName name="IQ_ECO_METRIC_7330" hidden="1">"c7330"</definedName>
    <definedName name="IQ_ECO_METRIC_7331" hidden="1">"c7331"</definedName>
    <definedName name="IQ_ECO_METRIC_7332" hidden="1">"c7332"</definedName>
    <definedName name="IQ_ECO_METRIC_7333" hidden="1">"c7333"</definedName>
    <definedName name="IQ_ECO_METRIC_7334" hidden="1">"c7334"</definedName>
    <definedName name="IQ_ECO_METRIC_7335" hidden="1">"c7335"</definedName>
    <definedName name="IQ_ECO_METRIC_7336" hidden="1">"c7336"</definedName>
    <definedName name="IQ_ECO_METRIC_7336_UNUSED_UNUSED_UNUSED" hidden="1">"c7336"</definedName>
    <definedName name="IQ_ECO_METRIC_7337" hidden="1">"c7337"</definedName>
    <definedName name="IQ_ECO_METRIC_7337_UNUSED_UNUSED_UNUSED" hidden="1">"c7337"</definedName>
    <definedName name="IQ_ECO_METRIC_7339" hidden="1">"c7339"</definedName>
    <definedName name="IQ_ECO_METRIC_7341" hidden="1">"c7341"</definedName>
    <definedName name="IQ_ECO_METRIC_7342" hidden="1">"c7342"</definedName>
    <definedName name="IQ_ECO_METRIC_7343" hidden="1">"c7343"</definedName>
    <definedName name="IQ_ECO_METRIC_7344" hidden="1">"c7344"</definedName>
    <definedName name="IQ_ECO_METRIC_7345" hidden="1">"c7345"</definedName>
    <definedName name="IQ_ECO_METRIC_7346" hidden="1">"c7346"</definedName>
    <definedName name="IQ_ECO_METRIC_7347" hidden="1">"c7347"</definedName>
    <definedName name="IQ_ECO_METRIC_7348" hidden="1">"c7348"</definedName>
    <definedName name="IQ_ECO_METRIC_7349" hidden="1">"c7349"</definedName>
    <definedName name="IQ_ECO_METRIC_7350" hidden="1">"c7350"</definedName>
    <definedName name="IQ_ECO_METRIC_7351" hidden="1">"c7351"</definedName>
    <definedName name="IQ_ECO_METRIC_7352" hidden="1">"c7352"</definedName>
    <definedName name="IQ_ECO_METRIC_7353" hidden="1">"c7353"</definedName>
    <definedName name="IQ_ECO_METRIC_7354" hidden="1">"c7354"</definedName>
    <definedName name="IQ_ECO_METRIC_7355" hidden="1">"c7355"</definedName>
    <definedName name="IQ_ECO_METRIC_7356" hidden="1">"c7356"</definedName>
    <definedName name="IQ_ECO_METRIC_7357" hidden="1">"c7357"</definedName>
    <definedName name="IQ_ECO_METRIC_7358" hidden="1">"c7358"</definedName>
    <definedName name="IQ_ECO_METRIC_7359" hidden="1">"c7359"</definedName>
    <definedName name="IQ_ECO_METRIC_7360" hidden="1">"c7360"</definedName>
    <definedName name="IQ_ECO_METRIC_7361" hidden="1">"c7361"</definedName>
    <definedName name="IQ_ECO_METRIC_7362" hidden="1">"c7362"</definedName>
    <definedName name="IQ_ECO_METRIC_7363" hidden="1">"c7363"</definedName>
    <definedName name="IQ_ECO_METRIC_7364" hidden="1">"c7364"</definedName>
    <definedName name="IQ_ECO_METRIC_7365" hidden="1">"c7365"</definedName>
    <definedName name="IQ_ECO_METRIC_7366" hidden="1">"c7366"</definedName>
    <definedName name="IQ_ECO_METRIC_7368" hidden="1">"c7368"</definedName>
    <definedName name="IQ_ECO_METRIC_7369" hidden="1">"c7369"</definedName>
    <definedName name="IQ_ECO_METRIC_7370" hidden="1">"c7370"</definedName>
    <definedName name="IQ_ECO_METRIC_7371" hidden="1">"c7371"</definedName>
    <definedName name="IQ_ECO_METRIC_7372" hidden="1">"c7372"</definedName>
    <definedName name="IQ_ECO_METRIC_7373" hidden="1">"c7373"</definedName>
    <definedName name="IQ_ECO_METRIC_7374" hidden="1">"c7374"</definedName>
    <definedName name="IQ_ECO_METRIC_7375" hidden="1">"c7375"</definedName>
    <definedName name="IQ_ECO_METRIC_7376" hidden="1">"c7376"</definedName>
    <definedName name="IQ_ECO_METRIC_7377" hidden="1">"c7377"</definedName>
    <definedName name="IQ_ECO_METRIC_7378" hidden="1">"c7378"</definedName>
    <definedName name="IQ_ECO_METRIC_7379" hidden="1">"c7379"</definedName>
    <definedName name="IQ_ECO_METRIC_7380" hidden="1">"c7380"</definedName>
    <definedName name="IQ_ECO_METRIC_7381" hidden="1">"c7381"</definedName>
    <definedName name="IQ_ECO_METRIC_7382" hidden="1">"c7382"</definedName>
    <definedName name="IQ_ECO_METRIC_7383" hidden="1">"c7383"</definedName>
    <definedName name="IQ_ECO_METRIC_7384" hidden="1">"c7384"</definedName>
    <definedName name="IQ_ECO_METRIC_7385" hidden="1">"c7385"</definedName>
    <definedName name="IQ_ECO_METRIC_7386" hidden="1">"c7386"</definedName>
    <definedName name="IQ_ECO_METRIC_7387" hidden="1">"c7387"</definedName>
    <definedName name="IQ_ECO_METRIC_7388" hidden="1">"c7388"</definedName>
    <definedName name="IQ_ECO_METRIC_7389" hidden="1">"c7389"</definedName>
    <definedName name="IQ_ECO_METRIC_7390" hidden="1">"c7390"</definedName>
    <definedName name="IQ_ECO_METRIC_7391" hidden="1">"c7391"</definedName>
    <definedName name="IQ_ECO_METRIC_7392" hidden="1">"c7392"</definedName>
    <definedName name="IQ_ECO_METRIC_7393" hidden="1">"c7393"</definedName>
    <definedName name="IQ_ECO_METRIC_7394" hidden="1">"c7394"</definedName>
    <definedName name="IQ_ECO_METRIC_7395" hidden="1">"c7395"</definedName>
    <definedName name="IQ_ECO_METRIC_7396" hidden="1">"c7396"</definedName>
    <definedName name="IQ_ECO_METRIC_7397" hidden="1">"c7397"</definedName>
    <definedName name="IQ_ECO_METRIC_7398" hidden="1">"c7398"</definedName>
    <definedName name="IQ_ECO_METRIC_7399" hidden="1">"c7399"</definedName>
    <definedName name="IQ_ECO_METRIC_7400" hidden="1">"c7400"</definedName>
    <definedName name="IQ_ECO_METRIC_7402" hidden="1">"c7402"</definedName>
    <definedName name="IQ_ECO_METRIC_7403" hidden="1">"c7403"</definedName>
    <definedName name="IQ_ECO_METRIC_7404" hidden="1">"c7404"</definedName>
    <definedName name="IQ_ECO_METRIC_7405" hidden="1">"c7405"</definedName>
    <definedName name="IQ_ECO_METRIC_7406" hidden="1">"c7406"</definedName>
    <definedName name="IQ_ECO_METRIC_7407" hidden="1">"c7407"</definedName>
    <definedName name="IQ_ECO_METRIC_7408" hidden="1">"c7408"</definedName>
    <definedName name="IQ_ECO_METRIC_7409" hidden="1">"c7409"</definedName>
    <definedName name="IQ_ECO_METRIC_7410" hidden="1">"c7410"</definedName>
    <definedName name="IQ_ECO_METRIC_7411" hidden="1">"c7411"</definedName>
    <definedName name="IQ_ECO_METRIC_7412" hidden="1">"c7412"</definedName>
    <definedName name="IQ_ECO_METRIC_7413" hidden="1">"c7413"</definedName>
    <definedName name="IQ_ECO_METRIC_7414" hidden="1">"c7414"</definedName>
    <definedName name="IQ_ECO_METRIC_7415" hidden="1">"c7415"</definedName>
    <definedName name="IQ_ECO_METRIC_7416" hidden="1">"c7416"</definedName>
    <definedName name="IQ_ECO_METRIC_7417" hidden="1">"c7417"</definedName>
    <definedName name="IQ_ECO_METRIC_7418" hidden="1">"c7418"</definedName>
    <definedName name="IQ_ECO_METRIC_7419" hidden="1">"c7419"</definedName>
    <definedName name="IQ_ECO_METRIC_7420" hidden="1">"c7420"</definedName>
    <definedName name="IQ_ECO_METRIC_7421" hidden="1">"c7421"</definedName>
    <definedName name="IQ_ECO_METRIC_7422" hidden="1">"c7422"</definedName>
    <definedName name="IQ_ECO_METRIC_7423" hidden="1">"c7423"</definedName>
    <definedName name="IQ_ECO_METRIC_7424" hidden="1">"c7424"</definedName>
    <definedName name="IQ_ECO_METRIC_7425" hidden="1">"c7425"</definedName>
    <definedName name="IQ_ECO_METRIC_7426" hidden="1">"c7426"</definedName>
    <definedName name="IQ_ECO_METRIC_7427" hidden="1">"c7427"</definedName>
    <definedName name="IQ_ECO_METRIC_7428" hidden="1">"c7428"</definedName>
    <definedName name="IQ_ECO_METRIC_7428_UNUSED_UNUSED_UNUSED" hidden="1">"c7428"</definedName>
    <definedName name="IQ_ECO_METRIC_7429" hidden="1">"c7429"</definedName>
    <definedName name="IQ_ECO_METRIC_7430" hidden="1">"c7430"</definedName>
    <definedName name="IQ_ECO_METRIC_7431" hidden="1">"c7431"</definedName>
    <definedName name="IQ_ECO_METRIC_7432" hidden="1">"c7432"</definedName>
    <definedName name="IQ_ECO_METRIC_7433" hidden="1">"c7433"</definedName>
    <definedName name="IQ_ECO_METRIC_7434" hidden="1">"c7434"</definedName>
    <definedName name="IQ_ECO_METRIC_7435" hidden="1">"c7435"</definedName>
    <definedName name="IQ_ECO_METRIC_7436" hidden="1">"c7436"</definedName>
    <definedName name="IQ_ECO_METRIC_7437" hidden="1">"c7437"</definedName>
    <definedName name="IQ_ECO_METRIC_7438" hidden="1">"c7438"</definedName>
    <definedName name="IQ_ECO_METRIC_7440" hidden="1">"c7440"</definedName>
    <definedName name="IQ_ECO_METRIC_7441" hidden="1">"c7441"</definedName>
    <definedName name="IQ_ECO_METRIC_7442" hidden="1">"c7442"</definedName>
    <definedName name="IQ_ECO_METRIC_7443" hidden="1">"c7443"</definedName>
    <definedName name="IQ_ECO_METRIC_7444" hidden="1">"c7444"</definedName>
    <definedName name="IQ_ECO_METRIC_7445" hidden="1">"c7445"</definedName>
    <definedName name="IQ_ECO_METRIC_7446" hidden="1">"c7446"</definedName>
    <definedName name="IQ_ECO_METRIC_7447" hidden="1">"c7447"</definedName>
    <definedName name="IQ_ECO_METRIC_7448" hidden="1">"c7448"</definedName>
    <definedName name="IQ_ECO_METRIC_7449" hidden="1">"c7449"</definedName>
    <definedName name="IQ_ECO_METRIC_7450" hidden="1">"c7450"</definedName>
    <definedName name="IQ_ECO_METRIC_7451" hidden="1">"c7451"</definedName>
    <definedName name="IQ_ECO_METRIC_7452" hidden="1">"c7452"</definedName>
    <definedName name="IQ_ECO_METRIC_7453" hidden="1">"c7453"</definedName>
    <definedName name="IQ_ECO_METRIC_7455" hidden="1">"c7455"</definedName>
    <definedName name="IQ_ECO_METRIC_7456" hidden="1">"c7456"</definedName>
    <definedName name="IQ_ECO_METRIC_7457" hidden="1">"c7457"</definedName>
    <definedName name="IQ_ECO_METRIC_7458" hidden="1">"c7458"</definedName>
    <definedName name="IQ_ECO_METRIC_7459" hidden="1">"c7459"</definedName>
    <definedName name="IQ_ECO_METRIC_7460" hidden="1">"c7460"</definedName>
    <definedName name="IQ_ECO_METRIC_7461" hidden="1">"c7461"</definedName>
    <definedName name="IQ_ECO_METRIC_7463" hidden="1">"c7463"</definedName>
    <definedName name="IQ_ECO_METRIC_7464" hidden="1">"c7464"</definedName>
    <definedName name="IQ_ECO_METRIC_7465" hidden="1">"c7465"</definedName>
    <definedName name="IQ_ECO_METRIC_7466" hidden="1">"c7466"</definedName>
    <definedName name="IQ_ECO_METRIC_7467" hidden="1">"c7467"</definedName>
    <definedName name="IQ_ECO_METRIC_7468" hidden="1">"c7468"</definedName>
    <definedName name="IQ_ECO_METRIC_7469" hidden="1">"c7469"</definedName>
    <definedName name="IQ_ECO_METRIC_7470" hidden="1">"c7470"</definedName>
    <definedName name="IQ_ECO_METRIC_7472" hidden="1">"c7472"</definedName>
    <definedName name="IQ_ECO_METRIC_7473" hidden="1">"c7473"</definedName>
    <definedName name="IQ_ECO_METRIC_7474" hidden="1">"c7474"</definedName>
    <definedName name="IQ_ECO_METRIC_7475" hidden="1">"c7475"</definedName>
    <definedName name="IQ_ECO_METRIC_7476" hidden="1">"c7476"</definedName>
    <definedName name="IQ_ECO_METRIC_7477" hidden="1">"c7477"</definedName>
    <definedName name="IQ_ECO_METRIC_7478" hidden="1">"c7478"</definedName>
    <definedName name="IQ_ECO_METRIC_7479" hidden="1">"c7479"</definedName>
    <definedName name="IQ_ECO_METRIC_7480" hidden="1">"c7480"</definedName>
    <definedName name="IQ_ECO_METRIC_7481" hidden="1">"c7481"</definedName>
    <definedName name="IQ_ECO_METRIC_7482" hidden="1">"c7482"</definedName>
    <definedName name="IQ_ECO_METRIC_7483" hidden="1">"c7483"</definedName>
    <definedName name="IQ_ECO_METRIC_7486" hidden="1">"c7486"</definedName>
    <definedName name="IQ_ECO_METRIC_7487" hidden="1">"c7487"</definedName>
    <definedName name="IQ_ECO_METRIC_7488" hidden="1">"c7488"</definedName>
    <definedName name="IQ_ECO_METRIC_7489" hidden="1">"c7489"</definedName>
    <definedName name="IQ_ECO_METRIC_7490" hidden="1">"c7490"</definedName>
    <definedName name="IQ_ECO_METRIC_7491" hidden="1">"c7491"</definedName>
    <definedName name="IQ_ECO_METRIC_7492" hidden="1">"c7492"</definedName>
    <definedName name="IQ_ECO_METRIC_7493" hidden="1">"c7493"</definedName>
    <definedName name="IQ_ECO_METRIC_7494" hidden="1">"c7494"</definedName>
    <definedName name="IQ_ECO_METRIC_7495" hidden="1">"c7495"</definedName>
    <definedName name="IQ_ECO_METRIC_7496" hidden="1">"c7496"</definedName>
    <definedName name="IQ_ECO_METRIC_7497" hidden="1">"c7497"</definedName>
    <definedName name="IQ_ECO_METRIC_7498" hidden="1">"c7498"</definedName>
    <definedName name="IQ_ECO_METRIC_7500" hidden="1">"c7500"</definedName>
    <definedName name="IQ_ECO_METRIC_7501" hidden="1">"c7501"</definedName>
    <definedName name="IQ_ECO_METRIC_7502" hidden="1">"c7502"</definedName>
    <definedName name="IQ_ECO_METRIC_7503" hidden="1">"c7503"</definedName>
    <definedName name="IQ_ECO_METRIC_7504" hidden="1">"c7504"</definedName>
    <definedName name="IQ_ECO_METRIC_7505" hidden="1">"c7505"</definedName>
    <definedName name="IQ_ECO_METRIC_7507" hidden="1">"c7507"</definedName>
    <definedName name="IQ_ECO_METRIC_7508" hidden="1">"c7508"</definedName>
    <definedName name="IQ_ECO_METRIC_7509" hidden="1">"c7509"</definedName>
    <definedName name="IQ_ECO_METRIC_7510" hidden="1">"c7510"</definedName>
    <definedName name="IQ_ECO_METRIC_7511" hidden="1">"c7511"</definedName>
    <definedName name="IQ_ECO_METRIC_7512" hidden="1">"c7512"</definedName>
    <definedName name="IQ_ECO_METRIC_7513" hidden="1">"c7513"</definedName>
    <definedName name="IQ_ECO_METRIC_7514" hidden="1">"c7514"</definedName>
    <definedName name="IQ_ECO_METRIC_7515" hidden="1">"c7515"</definedName>
    <definedName name="IQ_ECO_METRIC_7516" hidden="1">"c7516"</definedName>
    <definedName name="IQ_ECO_METRIC_7517" hidden="1">"c7517"</definedName>
    <definedName name="IQ_ECO_METRIC_7518" hidden="1">"c7518"</definedName>
    <definedName name="IQ_ECO_METRIC_7519" hidden="1">"c7519"</definedName>
    <definedName name="IQ_ECO_METRIC_7520" hidden="1">"c7520"</definedName>
    <definedName name="IQ_ECO_METRIC_7521" hidden="1">"c7521"</definedName>
    <definedName name="IQ_ECO_METRIC_7522" hidden="1">"c7522"</definedName>
    <definedName name="IQ_ECO_METRIC_7523" hidden="1">"c7523"</definedName>
    <definedName name="IQ_ECO_METRIC_7524" hidden="1">"c7524"</definedName>
    <definedName name="IQ_ECO_METRIC_7525" hidden="1">"c7525"</definedName>
    <definedName name="IQ_ECO_METRIC_7526" hidden="1">"c7526"</definedName>
    <definedName name="IQ_ECO_METRIC_7527" hidden="1">"c7527"</definedName>
    <definedName name="IQ_ECO_METRIC_7528" hidden="1">"c7528"</definedName>
    <definedName name="IQ_ECO_METRIC_7529" hidden="1">"c7529"</definedName>
    <definedName name="IQ_ECO_METRIC_7530" hidden="1">"c7530"</definedName>
    <definedName name="IQ_ECO_METRIC_7531" hidden="1">"c7531"</definedName>
    <definedName name="IQ_ECO_METRIC_7532" hidden="1">"c7532"</definedName>
    <definedName name="IQ_ECO_METRIC_7533" hidden="1">"c7533"</definedName>
    <definedName name="IQ_ECO_METRIC_7534" hidden="1">"c7534"</definedName>
    <definedName name="IQ_ECO_METRIC_7535" hidden="1">"c7535"</definedName>
    <definedName name="IQ_ECO_METRIC_7536" hidden="1">"c7536"</definedName>
    <definedName name="IQ_ECO_METRIC_7537" hidden="1">"c7537"</definedName>
    <definedName name="IQ_ECO_METRIC_7538" hidden="1">"c7538"</definedName>
    <definedName name="IQ_ECO_METRIC_7539" hidden="1">"c7539"</definedName>
    <definedName name="IQ_ECO_METRIC_7540" hidden="1">"c7540"</definedName>
    <definedName name="IQ_ECO_METRIC_7541" hidden="1">"c7541"</definedName>
    <definedName name="IQ_ECO_METRIC_7542" hidden="1">"c7542"</definedName>
    <definedName name="IQ_ECO_METRIC_7543" hidden="1">"c7543"</definedName>
    <definedName name="IQ_ECO_METRIC_7544" hidden="1">"c7544"</definedName>
    <definedName name="IQ_ECO_METRIC_7545" hidden="1">"c7545"</definedName>
    <definedName name="IQ_ECO_METRIC_7546" hidden="1">"c7546"</definedName>
    <definedName name="IQ_ECO_METRIC_7547" hidden="1">"c7547"</definedName>
    <definedName name="IQ_ECO_METRIC_7548" hidden="1">"c7548"</definedName>
    <definedName name="IQ_ECO_METRIC_7549" hidden="1">"c7549"</definedName>
    <definedName name="IQ_ECO_METRIC_7550" hidden="1">"c7550"</definedName>
    <definedName name="IQ_ECO_METRIC_7551" hidden="1">"c7551"</definedName>
    <definedName name="IQ_ECO_METRIC_7552" hidden="1">"c7552"</definedName>
    <definedName name="IQ_ECO_METRIC_7553" hidden="1">"c7553"</definedName>
    <definedName name="IQ_ECO_METRIC_7554" hidden="1">"c7554"</definedName>
    <definedName name="IQ_ECO_METRIC_7555" hidden="1">"c7555"</definedName>
    <definedName name="IQ_ECO_METRIC_7556" hidden="1">"c7556"</definedName>
    <definedName name="IQ_ECO_METRIC_7556_UNUSED_UNUSED_UNUSED" hidden="1">"c7556"</definedName>
    <definedName name="IQ_ECO_METRIC_7557" hidden="1">"c7557"</definedName>
    <definedName name="IQ_ECO_METRIC_7557_UNUSED_UNUSED_UNUSED" hidden="1">"c7557"</definedName>
    <definedName name="IQ_ECO_METRIC_7560" hidden="1">"c7560"</definedName>
    <definedName name="IQ_ECO_METRIC_7561" hidden="1">"c7561"</definedName>
    <definedName name="IQ_ECO_METRIC_7562" hidden="1">"c7562"</definedName>
    <definedName name="IQ_ECO_METRIC_7563" hidden="1">"c7563"</definedName>
    <definedName name="IQ_ECO_METRIC_7564" hidden="1">"c7564"</definedName>
    <definedName name="IQ_ECO_METRIC_7565" hidden="1">"c7565"</definedName>
    <definedName name="IQ_ECO_METRIC_7566" hidden="1">"c7566"</definedName>
    <definedName name="IQ_ECO_METRIC_7567" hidden="1">"c7567"</definedName>
    <definedName name="IQ_ECO_METRIC_7568" hidden="1">"c7568"</definedName>
    <definedName name="IQ_ECO_METRIC_7570" hidden="1">"c7570"</definedName>
    <definedName name="IQ_ECO_METRIC_7571" hidden="1">"c7571"</definedName>
    <definedName name="IQ_ECO_METRIC_7572" hidden="1">"c7572"</definedName>
    <definedName name="IQ_ECO_METRIC_7573" hidden="1">"c7573"</definedName>
    <definedName name="IQ_ECO_METRIC_7574" hidden="1">"c7574"</definedName>
    <definedName name="IQ_ECO_METRIC_7575" hidden="1">"c7575"</definedName>
    <definedName name="IQ_ECO_METRIC_7576" hidden="1">"c7576"</definedName>
    <definedName name="IQ_ECO_METRIC_7577" hidden="1">"c7577"</definedName>
    <definedName name="IQ_ECO_METRIC_7578" hidden="1">"c7578"</definedName>
    <definedName name="IQ_ECO_METRIC_7579" hidden="1">"c7579"</definedName>
    <definedName name="IQ_ECO_METRIC_7580" hidden="1">"c7580"</definedName>
    <definedName name="IQ_ECO_METRIC_7581" hidden="1">"c7581"</definedName>
    <definedName name="IQ_ECO_METRIC_7582" hidden="1">"c7582"</definedName>
    <definedName name="IQ_ECO_METRIC_7583" hidden="1">"c7583"</definedName>
    <definedName name="IQ_ECO_METRIC_7584" hidden="1">"c7584"</definedName>
    <definedName name="IQ_ECO_METRIC_7585" hidden="1">"c7585"</definedName>
    <definedName name="IQ_ECO_METRIC_7586" hidden="1">"c7586"</definedName>
    <definedName name="IQ_ECO_METRIC_7588" hidden="1">"c7588"</definedName>
    <definedName name="IQ_ECO_METRIC_7589" hidden="1">"c7589"</definedName>
    <definedName name="IQ_ECO_METRIC_7590" hidden="1">"c7590"</definedName>
    <definedName name="IQ_ECO_METRIC_7591" hidden="1">"c7591"</definedName>
    <definedName name="IQ_ECO_METRIC_7592" hidden="1">"c7592"</definedName>
    <definedName name="IQ_ECO_METRIC_7593" hidden="1">"c7593"</definedName>
    <definedName name="IQ_ECO_METRIC_7594" hidden="1">"c7594"</definedName>
    <definedName name="IQ_ECO_METRIC_7596" hidden="1">"c7596"</definedName>
    <definedName name="IQ_ECO_METRIC_7597" hidden="1">"c7597"</definedName>
    <definedName name="IQ_ECO_METRIC_7598" hidden="1">"c7598"</definedName>
    <definedName name="IQ_ECO_METRIC_7599" hidden="1">"c7599"</definedName>
    <definedName name="IQ_ECO_METRIC_7600" hidden="1">"c7600"</definedName>
    <definedName name="IQ_ECO_METRIC_7601" hidden="1">"c7601"</definedName>
    <definedName name="IQ_ECO_METRIC_7602" hidden="1">"c7602"</definedName>
    <definedName name="IQ_ECO_METRIC_7603" hidden="1">"c7603"</definedName>
    <definedName name="IQ_ECO_METRIC_7604" hidden="1">"c7604"</definedName>
    <definedName name="IQ_ECO_METRIC_7605" hidden="1">"c7605"</definedName>
    <definedName name="IQ_ECO_METRIC_7606" hidden="1">"c7606"</definedName>
    <definedName name="IQ_ECO_METRIC_7607" hidden="1">"c7607"</definedName>
    <definedName name="IQ_ECO_METRIC_7608" hidden="1">"c7608"</definedName>
    <definedName name="IQ_ECO_METRIC_7609" hidden="1">"c7609"</definedName>
    <definedName name="IQ_ECO_METRIC_7610" hidden="1">"c7610"</definedName>
    <definedName name="IQ_ECO_METRIC_7611" hidden="1">"c7611"</definedName>
    <definedName name="IQ_ECO_METRIC_7612" hidden="1">"c7612"</definedName>
    <definedName name="IQ_ECO_METRIC_7613" hidden="1">"c7613"</definedName>
    <definedName name="IQ_ECO_METRIC_7614" hidden="1">"c7614"</definedName>
    <definedName name="IQ_ECO_METRIC_7615" hidden="1">"c7615"</definedName>
    <definedName name="IQ_ECO_METRIC_7616" hidden="1">"c7616"</definedName>
    <definedName name="IQ_ECO_METRIC_7617" hidden="1">"c7617"</definedName>
    <definedName name="IQ_ECO_METRIC_7618" hidden="1">"c7618"</definedName>
    <definedName name="IQ_ECO_METRIC_7619" hidden="1">"c7619"</definedName>
    <definedName name="IQ_ECO_METRIC_7620" hidden="1">"c7620"</definedName>
    <definedName name="IQ_ECO_METRIC_7622" hidden="1">"c7622"</definedName>
    <definedName name="IQ_ECO_METRIC_7623" hidden="1">"c7623"</definedName>
    <definedName name="IQ_ECO_METRIC_7624" hidden="1">"c7624"</definedName>
    <definedName name="IQ_ECO_METRIC_7625" hidden="1">"c7625"</definedName>
    <definedName name="IQ_ECO_METRIC_7626" hidden="1">"c7626"</definedName>
    <definedName name="IQ_ECO_METRIC_7627" hidden="1">"c7627"</definedName>
    <definedName name="IQ_ECO_METRIC_7628" hidden="1">"c7628"</definedName>
    <definedName name="IQ_ECO_METRIC_7629" hidden="1">"c7629"</definedName>
    <definedName name="IQ_ECO_METRIC_7630" hidden="1">"c7630"</definedName>
    <definedName name="IQ_ECO_METRIC_7631" hidden="1">"c7631"</definedName>
    <definedName name="IQ_ECO_METRIC_7632" hidden="1">"c7632"</definedName>
    <definedName name="IQ_ECO_METRIC_7633" hidden="1">"c7633"</definedName>
    <definedName name="IQ_ECO_METRIC_7634" hidden="1">"c7634"</definedName>
    <definedName name="IQ_ECO_METRIC_7635" hidden="1">"c7635"</definedName>
    <definedName name="IQ_ECO_METRIC_7636" hidden="1">"c7636"</definedName>
    <definedName name="IQ_ECO_METRIC_7637" hidden="1">"c7637"</definedName>
    <definedName name="IQ_ECO_METRIC_7638" hidden="1">"c7638"</definedName>
    <definedName name="IQ_ECO_METRIC_7639" hidden="1">"c7639"</definedName>
    <definedName name="IQ_ECO_METRIC_7640" hidden="1">"c7640"</definedName>
    <definedName name="IQ_ECO_METRIC_7641" hidden="1">"c7641"</definedName>
    <definedName name="IQ_ECO_METRIC_7642" hidden="1">"c7642"</definedName>
    <definedName name="IQ_ECO_METRIC_7643" hidden="1">"c7643"</definedName>
    <definedName name="IQ_ECO_METRIC_7644" hidden="1">"c7644"</definedName>
    <definedName name="IQ_ECO_METRIC_7645" hidden="1">"c7645"</definedName>
    <definedName name="IQ_ECO_METRIC_7646" hidden="1">"c7646"</definedName>
    <definedName name="IQ_ECO_METRIC_7647" hidden="1">"c7647"</definedName>
    <definedName name="IQ_ECO_METRIC_7648" hidden="1">"c7648"</definedName>
    <definedName name="IQ_ECO_METRIC_7648_UNUSED_UNUSED_UNUSED" hidden="1">"c7648"</definedName>
    <definedName name="IQ_ECO_METRIC_7649" hidden="1">"c7649"</definedName>
    <definedName name="IQ_ECO_METRIC_7650" hidden="1">"c7650"</definedName>
    <definedName name="IQ_ECO_METRIC_7651" hidden="1">"c7651"</definedName>
    <definedName name="IQ_ECO_METRIC_7652" hidden="1">"c7652"</definedName>
    <definedName name="IQ_ECO_METRIC_7653" hidden="1">"c7653"</definedName>
    <definedName name="IQ_ECO_METRIC_7654" hidden="1">"c7654"</definedName>
    <definedName name="IQ_ECO_METRIC_7655" hidden="1">"c7655"</definedName>
    <definedName name="IQ_ECO_METRIC_7656" hidden="1">"c7656"</definedName>
    <definedName name="IQ_ECO_METRIC_7657" hidden="1">"c7657"</definedName>
    <definedName name="IQ_ECO_METRIC_7658" hidden="1">"c7658"</definedName>
    <definedName name="IQ_ECO_METRIC_7660" hidden="1">"c7660"</definedName>
    <definedName name="IQ_ECO_METRIC_7661" hidden="1">"c7661"</definedName>
    <definedName name="IQ_ECO_METRIC_7663" hidden="1">"c7663"</definedName>
    <definedName name="IQ_ECO_METRIC_7664" hidden="1">"c7664"</definedName>
    <definedName name="IQ_ECO_METRIC_7665" hidden="1">"c7665"</definedName>
    <definedName name="IQ_ECO_METRIC_7666" hidden="1">"c7666"</definedName>
    <definedName name="IQ_ECO_METRIC_7667" hidden="1">"c7667"</definedName>
    <definedName name="IQ_ECO_METRIC_7668" hidden="1">"c7668"</definedName>
    <definedName name="IQ_ECO_METRIC_7669" hidden="1">"c7669"</definedName>
    <definedName name="IQ_ECO_METRIC_7670" hidden="1">"c7670"</definedName>
    <definedName name="IQ_ECO_METRIC_7675" hidden="1">"c7675"</definedName>
    <definedName name="IQ_ECO_METRIC_7676" hidden="1">"c7676"</definedName>
    <definedName name="IQ_ECO_METRIC_7677" hidden="1">"c7677"</definedName>
    <definedName name="IQ_ECO_METRIC_7678" hidden="1">"c7678"</definedName>
    <definedName name="IQ_ECO_METRIC_7679" hidden="1">"c7679"</definedName>
    <definedName name="IQ_ECO_METRIC_7680" hidden="1">"c7680"</definedName>
    <definedName name="IQ_ECO_METRIC_7681" hidden="1">"c7681"</definedName>
    <definedName name="IQ_ECO_METRIC_7685" hidden="1">"c7685"</definedName>
    <definedName name="IQ_ECO_METRIC_7687" hidden="1">"c7687"</definedName>
    <definedName name="IQ_ECO_METRIC_7688" hidden="1">"c7688"</definedName>
    <definedName name="IQ_ECO_METRIC_7689" hidden="1">"c7689"</definedName>
    <definedName name="IQ_ECO_METRIC_7690" hidden="1">"c7690"</definedName>
    <definedName name="IQ_ECO_METRIC_7691" hidden="1">"c7691"</definedName>
    <definedName name="IQ_ECO_METRIC_7692" hidden="1">"c7692"</definedName>
    <definedName name="IQ_ECO_METRIC_7693" hidden="1">"c7693"</definedName>
    <definedName name="IQ_ECO_METRIC_7694" hidden="1">"c7694"</definedName>
    <definedName name="IQ_ECO_METRIC_7695" hidden="1">"c7695"</definedName>
    <definedName name="IQ_ECO_METRIC_7696" hidden="1">"c7696"</definedName>
    <definedName name="IQ_ECO_METRIC_7697" hidden="1">"c7697"</definedName>
    <definedName name="IQ_ECO_METRIC_7698" hidden="1">"c7698"</definedName>
    <definedName name="IQ_ECO_METRIC_7699" hidden="1">"c7699"</definedName>
    <definedName name="IQ_ECO_METRIC_7700" hidden="1">"c7700"</definedName>
    <definedName name="IQ_ECO_METRIC_7701" hidden="1">"c7701"</definedName>
    <definedName name="IQ_ECO_METRIC_7702" hidden="1">"c7702"</definedName>
    <definedName name="IQ_ECO_METRIC_7703" hidden="1">"c7703"</definedName>
    <definedName name="IQ_ECO_METRIC_7705" hidden="1">"c7705"</definedName>
    <definedName name="IQ_ECO_METRIC_7705_UNUSED_UNUSED_UNUSED" hidden="1">"c7705"</definedName>
    <definedName name="IQ_ECO_METRIC_7707" hidden="1">"c7707"</definedName>
    <definedName name="IQ_ECO_METRIC_7708" hidden="1">"c7708"</definedName>
    <definedName name="IQ_ECO_METRIC_7709" hidden="1">"c7709"</definedName>
    <definedName name="IQ_ECO_METRIC_7710" hidden="1">"c7710"</definedName>
    <definedName name="IQ_ECO_METRIC_7711" hidden="1">"c7711"</definedName>
    <definedName name="IQ_ECO_METRIC_7712" hidden="1">"c7712"</definedName>
    <definedName name="IQ_ECO_METRIC_7713" hidden="1">"c7713"</definedName>
    <definedName name="IQ_ECO_METRIC_7714" hidden="1">"c7714"</definedName>
    <definedName name="IQ_ECO_METRIC_7715" hidden="1">"c7715"</definedName>
    <definedName name="IQ_ECO_METRIC_7716" hidden="1">"c7716"</definedName>
    <definedName name="IQ_ECO_METRIC_7717" hidden="1">"c7717"</definedName>
    <definedName name="IQ_ECO_METRIC_7719" hidden="1">"c7719"</definedName>
    <definedName name="IQ_ECO_METRIC_7719_UNUSED_UNUSED_UNUSED" hidden="1">"c7719"</definedName>
    <definedName name="IQ_ECO_METRIC_7720" hidden="1">"c7720"</definedName>
    <definedName name="IQ_ECO_METRIC_7721" hidden="1">"c7721"</definedName>
    <definedName name="IQ_ECO_METRIC_7722" hidden="1">"c7722"</definedName>
    <definedName name="IQ_ECO_METRIC_7723" hidden="1">"c7723"</definedName>
    <definedName name="IQ_ECO_METRIC_7724" hidden="1">"c7724"</definedName>
    <definedName name="IQ_ECO_METRIC_7725" hidden="1">"c7725"</definedName>
    <definedName name="IQ_ECO_METRIC_7726" hidden="1">"c7726"</definedName>
    <definedName name="IQ_ECO_METRIC_7727" hidden="1">"c7727"</definedName>
    <definedName name="IQ_ECO_METRIC_7728" hidden="1">"c7728"</definedName>
    <definedName name="IQ_ECO_METRIC_7729" hidden="1">"c7729"</definedName>
    <definedName name="IQ_ECO_METRIC_7730" hidden="1">"c7730"</definedName>
    <definedName name="IQ_ECO_METRIC_7731" hidden="1">"c7731"</definedName>
    <definedName name="IQ_ECO_METRIC_7732" hidden="1">"c7732"</definedName>
    <definedName name="IQ_ECO_METRIC_7733" hidden="1">"c7733"</definedName>
    <definedName name="IQ_ECO_METRIC_7734" hidden="1">"c7734"</definedName>
    <definedName name="IQ_ECO_METRIC_7735" hidden="1">"c7735"</definedName>
    <definedName name="IQ_ECO_METRIC_7736" hidden="1">"c7736"</definedName>
    <definedName name="IQ_ECO_METRIC_7737" hidden="1">"c7737"</definedName>
    <definedName name="IQ_ECO_METRIC_7738" hidden="1">"c7738"</definedName>
    <definedName name="IQ_ECO_METRIC_7739" hidden="1">"c7739"</definedName>
    <definedName name="IQ_ECO_METRIC_7740" hidden="1">"c7740"</definedName>
    <definedName name="IQ_ECO_METRIC_7741" hidden="1">"c7741"</definedName>
    <definedName name="IQ_ECO_METRIC_7742" hidden="1">"c7742"</definedName>
    <definedName name="IQ_ECO_METRIC_7743" hidden="1">"c7743"</definedName>
    <definedName name="IQ_ECO_METRIC_7744" hidden="1">"c7744"</definedName>
    <definedName name="IQ_ECO_METRIC_7745" hidden="1">"c7745"</definedName>
    <definedName name="IQ_ECO_METRIC_7746" hidden="1">"c7746"</definedName>
    <definedName name="IQ_ECO_METRIC_7747" hidden="1">"c7747"</definedName>
    <definedName name="IQ_ECO_METRIC_7748" hidden="1">"c7748"</definedName>
    <definedName name="IQ_ECO_METRIC_7749" hidden="1">"c7749"</definedName>
    <definedName name="IQ_ECO_METRIC_7750" hidden="1">"c7750"</definedName>
    <definedName name="IQ_ECO_METRIC_7751" hidden="1">"c7751"</definedName>
    <definedName name="IQ_ECO_METRIC_7752" hidden="1">"c7752"</definedName>
    <definedName name="IQ_ECO_METRIC_7753" hidden="1">"c7753"</definedName>
    <definedName name="IQ_ECO_METRIC_7754" hidden="1">"c7754"</definedName>
    <definedName name="IQ_ECO_METRIC_7755" hidden="1">"c7755"</definedName>
    <definedName name="IQ_ECO_METRIC_7756" hidden="1">"c7756"</definedName>
    <definedName name="IQ_ECO_METRIC_7757" hidden="1">"c7757"</definedName>
    <definedName name="IQ_ECO_METRIC_7758" hidden="1">"c7758"</definedName>
    <definedName name="IQ_ECO_METRIC_7759" hidden="1">"c7759"</definedName>
    <definedName name="IQ_ECO_METRIC_7760" hidden="1">"c7760"</definedName>
    <definedName name="IQ_ECO_METRIC_7761" hidden="1">"c7761"</definedName>
    <definedName name="IQ_ECO_METRIC_7762" hidden="1">"c7762"</definedName>
    <definedName name="IQ_ECO_METRIC_7763" hidden="1">"c7763"</definedName>
    <definedName name="IQ_ECO_METRIC_7764" hidden="1">"c7764"</definedName>
    <definedName name="IQ_ECO_METRIC_7765" hidden="1">"c7765"</definedName>
    <definedName name="IQ_ECO_METRIC_7766" hidden="1">"c7766"</definedName>
    <definedName name="IQ_ECO_METRIC_7767" hidden="1">"c7767"</definedName>
    <definedName name="IQ_ECO_METRIC_7768" hidden="1">"c7768"</definedName>
    <definedName name="IQ_ECO_METRIC_7769" hidden="1">"c7769"</definedName>
    <definedName name="IQ_ECO_METRIC_7770" hidden="1">"c7770"</definedName>
    <definedName name="IQ_ECO_METRIC_7771" hidden="1">"c7771"</definedName>
    <definedName name="IQ_ECO_METRIC_7772" hidden="1">"c7772"</definedName>
    <definedName name="IQ_ECO_METRIC_7773" hidden="1">"c7773"</definedName>
    <definedName name="IQ_ECO_METRIC_7774" hidden="1">"c7774"</definedName>
    <definedName name="IQ_ECO_METRIC_7775" hidden="1">"c7775"</definedName>
    <definedName name="IQ_ECO_METRIC_7776" hidden="1">"c7776"</definedName>
    <definedName name="IQ_ECO_METRIC_7776_UNUSED_UNUSED_UNUSED" hidden="1">"c7776"</definedName>
    <definedName name="IQ_ECO_METRIC_7777" hidden="1">"c7777"</definedName>
    <definedName name="IQ_ECO_METRIC_7777_UNUSED_UNUSED_UNUSED" hidden="1">"c7777"</definedName>
    <definedName name="IQ_ECO_METRIC_7779" hidden="1">"c7779"</definedName>
    <definedName name="IQ_ECO_METRIC_7780" hidden="1">"c7780"</definedName>
    <definedName name="IQ_ECO_METRIC_7781" hidden="1">"c7781"</definedName>
    <definedName name="IQ_ECO_METRIC_7782" hidden="1">"c7782"</definedName>
    <definedName name="IQ_ECO_METRIC_7783" hidden="1">"c7783"</definedName>
    <definedName name="IQ_ECO_METRIC_7784" hidden="1">"c7784"</definedName>
    <definedName name="IQ_ECO_METRIC_7785" hidden="1">"c7785"</definedName>
    <definedName name="IQ_ECO_METRIC_7786" hidden="1">"c7786"</definedName>
    <definedName name="IQ_ECO_METRIC_7787" hidden="1">"c7787"</definedName>
    <definedName name="IQ_ECO_METRIC_7788" hidden="1">"c7788"</definedName>
    <definedName name="IQ_ECO_METRIC_7789" hidden="1">"c7789"</definedName>
    <definedName name="IQ_ECO_METRIC_7790" hidden="1">"c7790"</definedName>
    <definedName name="IQ_ECO_METRIC_7791" hidden="1">"c7791"</definedName>
    <definedName name="IQ_ECO_METRIC_7792" hidden="1">"c7792"</definedName>
    <definedName name="IQ_ECO_METRIC_7793" hidden="1">"c7793"</definedName>
    <definedName name="IQ_ECO_METRIC_7794" hidden="1">"c7794"</definedName>
    <definedName name="IQ_ECO_METRIC_7795" hidden="1">"c7795"</definedName>
    <definedName name="IQ_ECO_METRIC_7796" hidden="1">"c7796"</definedName>
    <definedName name="IQ_ECO_METRIC_7797" hidden="1">"c7797"</definedName>
    <definedName name="IQ_ECO_METRIC_7798" hidden="1">"c7798"</definedName>
    <definedName name="IQ_ECO_METRIC_7799" hidden="1">"c7799"</definedName>
    <definedName name="IQ_ECO_METRIC_7800" hidden="1">"c7800"</definedName>
    <definedName name="IQ_ECO_METRIC_7801" hidden="1">"c7801"</definedName>
    <definedName name="IQ_ECO_METRIC_7802" hidden="1">"c7802"</definedName>
    <definedName name="IQ_ECO_METRIC_7803" hidden="1">"c7803"</definedName>
    <definedName name="IQ_ECO_METRIC_7804" hidden="1">"c7804"</definedName>
    <definedName name="IQ_ECO_METRIC_7805" hidden="1">"c7805"</definedName>
    <definedName name="IQ_ECO_METRIC_7806" hidden="1">"c7806"</definedName>
    <definedName name="IQ_ECO_METRIC_7808" hidden="1">"c7808"</definedName>
    <definedName name="IQ_ECO_METRIC_7809" hidden="1">"c7809"</definedName>
    <definedName name="IQ_ECO_METRIC_7810" hidden="1">"c7810"</definedName>
    <definedName name="IQ_ECO_METRIC_7812" hidden="1">"c7812"</definedName>
    <definedName name="IQ_ECO_METRIC_7813" hidden="1">"c7813"</definedName>
    <definedName name="IQ_ECO_METRIC_7814" hidden="1">"c7814"</definedName>
    <definedName name="IQ_ECO_METRIC_7815" hidden="1">"c7815"</definedName>
    <definedName name="IQ_ECO_METRIC_7816" hidden="1">"c7816"</definedName>
    <definedName name="IQ_ECO_METRIC_7817" hidden="1">"c7817"</definedName>
    <definedName name="IQ_ECO_METRIC_7818" hidden="1">"c7818"</definedName>
    <definedName name="IQ_ECO_METRIC_7819" hidden="1">"c7819"</definedName>
    <definedName name="IQ_ECO_METRIC_7820" hidden="1">"c7820"</definedName>
    <definedName name="IQ_ECO_METRIC_7821" hidden="1">"c7821"</definedName>
    <definedName name="IQ_ECO_METRIC_7822" hidden="1">"c7822"</definedName>
    <definedName name="IQ_ECO_METRIC_7823" hidden="1">"c7823"</definedName>
    <definedName name="IQ_ECO_METRIC_7824" hidden="1">"c7824"</definedName>
    <definedName name="IQ_ECO_METRIC_7825" hidden="1">"c7825"</definedName>
    <definedName name="IQ_ECO_METRIC_7826" hidden="1">"c7826"</definedName>
    <definedName name="IQ_ECO_METRIC_7827" hidden="1">"c7827"</definedName>
    <definedName name="IQ_ECO_METRIC_7828" hidden="1">"c7828"</definedName>
    <definedName name="IQ_ECO_METRIC_7829" hidden="1">"c7829"</definedName>
    <definedName name="IQ_ECO_METRIC_7830" hidden="1">"c7830"</definedName>
    <definedName name="IQ_ECO_METRIC_7831" hidden="1">"c7831"</definedName>
    <definedName name="IQ_ECO_METRIC_7832" hidden="1">"c7832"</definedName>
    <definedName name="IQ_ECO_METRIC_7833" hidden="1">"c7833"</definedName>
    <definedName name="IQ_ECO_METRIC_7834" hidden="1">"c7834"</definedName>
    <definedName name="IQ_ECO_METRIC_7835" hidden="1">"c7835"</definedName>
    <definedName name="IQ_ECO_METRIC_7836" hidden="1">"c7836"</definedName>
    <definedName name="IQ_ECO_METRIC_7837" hidden="1">"c7837"</definedName>
    <definedName name="IQ_ECO_METRIC_7838" hidden="1">"c7838"</definedName>
    <definedName name="IQ_ECO_METRIC_7839" hidden="1">"c7839"</definedName>
    <definedName name="IQ_ECO_METRIC_7840" hidden="1">"c7840"</definedName>
    <definedName name="IQ_ECO_METRIC_7842" hidden="1">"c7842"</definedName>
    <definedName name="IQ_ECO_METRIC_7843" hidden="1">"c7843"</definedName>
    <definedName name="IQ_ECO_METRIC_7844" hidden="1">"c7844"</definedName>
    <definedName name="IQ_ECO_METRIC_7845" hidden="1">"c7845"</definedName>
    <definedName name="IQ_ECO_METRIC_7846" hidden="1">"c7846"</definedName>
    <definedName name="IQ_ECO_METRIC_7847" hidden="1">"c7847"</definedName>
    <definedName name="IQ_ECO_METRIC_7848" hidden="1">"c7848"</definedName>
    <definedName name="IQ_ECO_METRIC_7849" hidden="1">"c7849"</definedName>
    <definedName name="IQ_ECO_METRIC_7850" hidden="1">"c7850"</definedName>
    <definedName name="IQ_ECO_METRIC_7851" hidden="1">"c7851"</definedName>
    <definedName name="IQ_ECO_METRIC_7852" hidden="1">"c7852"</definedName>
    <definedName name="IQ_ECO_METRIC_7853" hidden="1">"c7853"</definedName>
    <definedName name="IQ_ECO_METRIC_7854" hidden="1">"c7854"</definedName>
    <definedName name="IQ_ECO_METRIC_7855" hidden="1">"c7855"</definedName>
    <definedName name="IQ_ECO_METRIC_7856" hidden="1">"c7856"</definedName>
    <definedName name="IQ_ECO_METRIC_7857" hidden="1">"c7857"</definedName>
    <definedName name="IQ_ECO_METRIC_7858" hidden="1">"c7858"</definedName>
    <definedName name="IQ_ECO_METRIC_7859" hidden="1">"c7859"</definedName>
    <definedName name="IQ_ECO_METRIC_7860" hidden="1">"c7860"</definedName>
    <definedName name="IQ_ECO_METRIC_7861" hidden="1">"c7861"</definedName>
    <definedName name="IQ_ECO_METRIC_7862" hidden="1">"c7862"</definedName>
    <definedName name="IQ_ECO_METRIC_7863" hidden="1">"c7863"</definedName>
    <definedName name="IQ_ECO_METRIC_7864" hidden="1">"c7864"</definedName>
    <definedName name="IQ_ECO_METRIC_7865" hidden="1">"c7865"</definedName>
    <definedName name="IQ_ECO_METRIC_7866" hidden="1">"c7866"</definedName>
    <definedName name="IQ_ECO_METRIC_7867" hidden="1">"c7867"</definedName>
    <definedName name="IQ_ECO_METRIC_7868" hidden="1">"c7868"</definedName>
    <definedName name="IQ_ECO_METRIC_7868_UNUSED_UNUSED_UNUSED" hidden="1">"c7868"</definedName>
    <definedName name="IQ_ECO_METRIC_7869" hidden="1">"c7869"</definedName>
    <definedName name="IQ_ECO_METRIC_7870" hidden="1">"c7870"</definedName>
    <definedName name="IQ_ECO_METRIC_7871" hidden="1">"c7871"</definedName>
    <definedName name="IQ_ECO_METRIC_7872" hidden="1">"c7872"</definedName>
    <definedName name="IQ_ECO_METRIC_7874" hidden="1">"c7874"</definedName>
    <definedName name="IQ_ECO_METRIC_7875" hidden="1">"c7875"</definedName>
    <definedName name="IQ_ECO_METRIC_7876" hidden="1">"c7876"</definedName>
    <definedName name="IQ_ECO_METRIC_7877" hidden="1">"c7877"</definedName>
    <definedName name="IQ_ECO_METRIC_7878" hidden="1">"c7878"</definedName>
    <definedName name="IQ_ECO_METRIC_7880" hidden="1">"c7880"</definedName>
    <definedName name="IQ_ECO_METRIC_7881" hidden="1">"c7881"</definedName>
    <definedName name="IQ_ECO_METRIC_7882" hidden="1">"c7882"</definedName>
    <definedName name="IQ_ECO_METRIC_7883" hidden="1">"c7883"</definedName>
    <definedName name="IQ_ECO_METRIC_7884" hidden="1">"c7884"</definedName>
    <definedName name="IQ_ECO_METRIC_7885" hidden="1">"c7885"</definedName>
    <definedName name="IQ_ECO_METRIC_7886" hidden="1">"c7886"</definedName>
    <definedName name="IQ_ECO_METRIC_7887" hidden="1">"c7887"</definedName>
    <definedName name="IQ_ECO_METRIC_7888" hidden="1">"c7888"</definedName>
    <definedName name="IQ_ECO_METRIC_7889" hidden="1">"c7889"</definedName>
    <definedName name="IQ_ECO_METRIC_7890" hidden="1">"c7890"</definedName>
    <definedName name="IQ_ECO_METRIC_7891" hidden="1">"c7891"</definedName>
    <definedName name="IQ_ECO_METRIC_7892" hidden="1">"c7892"</definedName>
    <definedName name="IQ_ECO_METRIC_7893" hidden="1">"c7893"</definedName>
    <definedName name="IQ_ECO_METRIC_7895" hidden="1">"c7895"</definedName>
    <definedName name="IQ_ECO_METRIC_7896" hidden="1">"c7896"</definedName>
    <definedName name="IQ_ECO_METRIC_7897" hidden="1">"c7897"</definedName>
    <definedName name="IQ_ECO_METRIC_7898" hidden="1">"c7898"</definedName>
    <definedName name="IQ_ECO_METRIC_7899" hidden="1">"c7899"</definedName>
    <definedName name="IQ_ECO_METRIC_7900" hidden="1">"c7900"</definedName>
    <definedName name="IQ_ECO_METRIC_7901" hidden="1">"c7901"</definedName>
    <definedName name="IQ_ECO_METRIC_7903" hidden="1">"c7903"</definedName>
    <definedName name="IQ_ECO_METRIC_7904" hidden="1">"c7904"</definedName>
    <definedName name="IQ_ECO_METRIC_7905" hidden="1">"c7905"</definedName>
    <definedName name="IQ_ECO_METRIC_7906" hidden="1">"c7906"</definedName>
    <definedName name="IQ_ECO_METRIC_7907" hidden="1">"c7907"</definedName>
    <definedName name="IQ_ECO_METRIC_7908" hidden="1">"c7908"</definedName>
    <definedName name="IQ_ECO_METRIC_7909" hidden="1">"c7909"</definedName>
    <definedName name="IQ_ECO_METRIC_7910" hidden="1">"c7910"</definedName>
    <definedName name="IQ_ECO_METRIC_7911" hidden="1">"c7911"</definedName>
    <definedName name="IQ_ECO_METRIC_7912" hidden="1">"c7912"</definedName>
    <definedName name="IQ_ECO_METRIC_7913" hidden="1">"c7913"</definedName>
    <definedName name="IQ_ECO_METRIC_7914" hidden="1">"c7914"</definedName>
    <definedName name="IQ_ECO_METRIC_7915" hidden="1">"c7915"</definedName>
    <definedName name="IQ_ECO_METRIC_7916" hidden="1">"c7916"</definedName>
    <definedName name="IQ_ECO_METRIC_7917" hidden="1">"c7917"</definedName>
    <definedName name="IQ_ECO_METRIC_7918" hidden="1">"c7918"</definedName>
    <definedName name="IQ_ECO_METRIC_7919" hidden="1">"c7919"</definedName>
    <definedName name="IQ_ECO_METRIC_7920" hidden="1">"c7920"</definedName>
    <definedName name="IQ_ECO_METRIC_7921" hidden="1">"c7921"</definedName>
    <definedName name="IQ_ECO_METRIC_7922" hidden="1">"c7922"</definedName>
    <definedName name="IQ_ECO_METRIC_7923" hidden="1">"c7923"</definedName>
    <definedName name="IQ_ECO_METRIC_7925" hidden="1">"c7925"</definedName>
    <definedName name="IQ_ECO_METRIC_7925_UNUSED_UNUSED_UNUSED" hidden="1">"c7925"</definedName>
    <definedName name="IQ_ECO_METRIC_7927" hidden="1">"c7927"</definedName>
    <definedName name="IQ_ECO_METRIC_7928" hidden="1">"c7928"</definedName>
    <definedName name="IQ_ECO_METRIC_7929" hidden="1">"c7929"</definedName>
    <definedName name="IQ_ECO_METRIC_7930" hidden="1">"c7930"</definedName>
    <definedName name="IQ_ECO_METRIC_7931" hidden="1">"c7931"</definedName>
    <definedName name="IQ_ECO_METRIC_7932" hidden="1">"c7932"</definedName>
    <definedName name="IQ_ECO_METRIC_7933" hidden="1">"c7933"</definedName>
    <definedName name="IQ_ECO_METRIC_7934" hidden="1">"c7934"</definedName>
    <definedName name="IQ_ECO_METRIC_7935" hidden="1">"c7935"</definedName>
    <definedName name="IQ_ECO_METRIC_7936" hidden="1">"c7936"</definedName>
    <definedName name="IQ_ECO_METRIC_7937" hidden="1">"c7937"</definedName>
    <definedName name="IQ_ECO_METRIC_7939" hidden="1">"c7939"</definedName>
    <definedName name="IQ_ECO_METRIC_7939_UNUSED_UNUSED_UNUSED" hidden="1">"c7939"</definedName>
    <definedName name="IQ_ECO_METRIC_7940" hidden="1">"c7940"</definedName>
    <definedName name="IQ_ECO_METRIC_7941" hidden="1">"c7941"</definedName>
    <definedName name="IQ_ECO_METRIC_7942" hidden="1">"c7942"</definedName>
    <definedName name="IQ_ECO_METRIC_7943" hidden="1">"c7943"</definedName>
    <definedName name="IQ_ECO_METRIC_7944" hidden="1">"c7944"</definedName>
    <definedName name="IQ_ECO_METRIC_7945" hidden="1">"c7945"</definedName>
    <definedName name="IQ_ECO_METRIC_7946" hidden="1">"c7946"</definedName>
    <definedName name="IQ_ECO_METRIC_7947" hidden="1">"c7947"</definedName>
    <definedName name="IQ_ECO_METRIC_7948" hidden="1">"c7948"</definedName>
    <definedName name="IQ_ECO_METRIC_7949" hidden="1">"c7949"</definedName>
    <definedName name="IQ_ECO_METRIC_7950" hidden="1">"c7950"</definedName>
    <definedName name="IQ_ECO_METRIC_7951" hidden="1">"c7951"</definedName>
    <definedName name="IQ_ECO_METRIC_7952" hidden="1">"c7952"</definedName>
    <definedName name="IQ_ECO_METRIC_7953" hidden="1">"c7953"</definedName>
    <definedName name="IQ_ECO_METRIC_7954" hidden="1">"c7954"</definedName>
    <definedName name="IQ_ECO_METRIC_7955" hidden="1">"c7955"</definedName>
    <definedName name="IQ_ECO_METRIC_7956" hidden="1">"c7956"</definedName>
    <definedName name="IQ_ECO_METRIC_7957" hidden="1">"c7957"</definedName>
    <definedName name="IQ_ECO_METRIC_7958" hidden="1">"c7958"</definedName>
    <definedName name="IQ_ECO_METRIC_7959" hidden="1">"c7959"</definedName>
    <definedName name="IQ_ECO_METRIC_7960" hidden="1">"c7960"</definedName>
    <definedName name="IQ_ECO_METRIC_7961" hidden="1">"c7961"</definedName>
    <definedName name="IQ_ECO_METRIC_7962" hidden="1">"c7962"</definedName>
    <definedName name="IQ_ECO_METRIC_7963" hidden="1">"c7963"</definedName>
    <definedName name="IQ_ECO_METRIC_7964" hidden="1">"c7964"</definedName>
    <definedName name="IQ_ECO_METRIC_7965" hidden="1">"c7965"</definedName>
    <definedName name="IQ_ECO_METRIC_7966" hidden="1">"c7966"</definedName>
    <definedName name="IQ_ECO_METRIC_7967" hidden="1">"c7967"</definedName>
    <definedName name="IQ_ECO_METRIC_7968" hidden="1">"c7968"</definedName>
    <definedName name="IQ_ECO_METRIC_7969" hidden="1">"c7969"</definedName>
    <definedName name="IQ_ECO_METRIC_7970" hidden="1">"c7970"</definedName>
    <definedName name="IQ_ECO_METRIC_7971" hidden="1">"c7971"</definedName>
    <definedName name="IQ_ECO_METRIC_7972" hidden="1">"c7972"</definedName>
    <definedName name="IQ_ECO_METRIC_7973" hidden="1">"c7973"</definedName>
    <definedName name="IQ_ECO_METRIC_7974" hidden="1">"c7974"</definedName>
    <definedName name="IQ_ECO_METRIC_7975" hidden="1">"c7975"</definedName>
    <definedName name="IQ_ECO_METRIC_7976" hidden="1">"c7976"</definedName>
    <definedName name="IQ_ECO_METRIC_7977" hidden="1">"c7977"</definedName>
    <definedName name="IQ_ECO_METRIC_7978" hidden="1">"c7978"</definedName>
    <definedName name="IQ_ECO_METRIC_7979" hidden="1">"c7979"</definedName>
    <definedName name="IQ_ECO_METRIC_7980" hidden="1">"c7980"</definedName>
    <definedName name="IQ_ECO_METRIC_7981" hidden="1">"c7981"</definedName>
    <definedName name="IQ_ECO_METRIC_7982" hidden="1">"c7982"</definedName>
    <definedName name="IQ_ECO_METRIC_7983" hidden="1">"c7983"</definedName>
    <definedName name="IQ_ECO_METRIC_7984" hidden="1">"c7984"</definedName>
    <definedName name="IQ_ECO_METRIC_7985" hidden="1">"c7985"</definedName>
    <definedName name="IQ_ECO_METRIC_7986" hidden="1">"c7986"</definedName>
    <definedName name="IQ_ECO_METRIC_7987" hidden="1">"c7987"</definedName>
    <definedName name="IQ_ECO_METRIC_7988" hidden="1">"c7988"</definedName>
    <definedName name="IQ_ECO_METRIC_7989" hidden="1">"c7989"</definedName>
    <definedName name="IQ_ECO_METRIC_7990" hidden="1">"c7990"</definedName>
    <definedName name="IQ_ECO_METRIC_7991" hidden="1">"c7991"</definedName>
    <definedName name="IQ_ECO_METRIC_7992" hidden="1">"c7992"</definedName>
    <definedName name="IQ_ECO_METRIC_7993" hidden="1">"c7993"</definedName>
    <definedName name="IQ_ECO_METRIC_7994" hidden="1">"c7994"</definedName>
    <definedName name="IQ_ECO_METRIC_7995" hidden="1">"c7995"</definedName>
    <definedName name="IQ_ECO_METRIC_7996" hidden="1">"c7996"</definedName>
    <definedName name="IQ_ECO_METRIC_7996_UNUSED_UNUSED_UNUSED" hidden="1">"c7996"</definedName>
    <definedName name="IQ_ECO_METRIC_7997" hidden="1">"c7997"</definedName>
    <definedName name="IQ_ECO_METRIC_7997_UNUSED_UNUSED_UNUSED" hidden="1">"c7997"</definedName>
    <definedName name="IQ_ECO_METRIC_7999" hidden="1">"c7999"</definedName>
    <definedName name="IQ_ECO_METRIC_8000" hidden="1">"c8000"</definedName>
    <definedName name="IQ_ECO_METRIC_8001" hidden="1">"c8001"</definedName>
    <definedName name="IQ_ECO_METRIC_8002" hidden="1">"c8002"</definedName>
    <definedName name="IQ_ECO_METRIC_8003" hidden="1">"c8003"</definedName>
    <definedName name="IQ_ECO_METRIC_8004" hidden="1">"c8004"</definedName>
    <definedName name="IQ_ECO_METRIC_8005" hidden="1">"c8005"</definedName>
    <definedName name="IQ_ECO_METRIC_8006" hidden="1">"c8006"</definedName>
    <definedName name="IQ_ECO_METRIC_8007" hidden="1">"c8007"</definedName>
    <definedName name="IQ_ECO_METRIC_8008" hidden="1">"c8008"</definedName>
    <definedName name="IQ_ECO_METRIC_8009" hidden="1">"c8009"</definedName>
    <definedName name="IQ_ECO_METRIC_8010" hidden="1">"c8010"</definedName>
    <definedName name="IQ_ECO_METRIC_8011" hidden="1">"c8011"</definedName>
    <definedName name="IQ_ECO_METRIC_8012" hidden="1">"c8012"</definedName>
    <definedName name="IQ_ECO_METRIC_8013" hidden="1">"c8013"</definedName>
    <definedName name="IQ_ECO_METRIC_8014" hidden="1">"c8014"</definedName>
    <definedName name="IQ_ECO_METRIC_8015" hidden="1">"c8015"</definedName>
    <definedName name="IQ_ECO_METRIC_8016" hidden="1">"c8016"</definedName>
    <definedName name="IQ_ECO_METRIC_8017" hidden="1">"c8017"</definedName>
    <definedName name="IQ_ECO_METRIC_8018" hidden="1">"c8018"</definedName>
    <definedName name="IQ_ECO_METRIC_8019" hidden="1">"c8019"</definedName>
    <definedName name="IQ_ECO_METRIC_8020" hidden="1">"c8020"</definedName>
    <definedName name="IQ_ECO_METRIC_8021" hidden="1">"c8021"</definedName>
    <definedName name="IQ_ECO_METRIC_8022" hidden="1">"c8022"</definedName>
    <definedName name="IQ_ECO_METRIC_8023" hidden="1">"c8023"</definedName>
    <definedName name="IQ_ECO_METRIC_8024" hidden="1">"c8024"</definedName>
    <definedName name="IQ_ECO_METRIC_8025" hidden="1">"c8025"</definedName>
    <definedName name="IQ_ECO_METRIC_8026" hidden="1">"c8026"</definedName>
    <definedName name="IQ_ECO_METRIC_8028" hidden="1">"c8028"</definedName>
    <definedName name="IQ_ECO_METRIC_8029" hidden="1">"c8029"</definedName>
    <definedName name="IQ_ECO_METRIC_8030" hidden="1">"c8030"</definedName>
    <definedName name="IQ_ECO_METRIC_8032" hidden="1">"c8032"</definedName>
    <definedName name="IQ_ECO_METRIC_8033" hidden="1">"c8033"</definedName>
    <definedName name="IQ_ECO_METRIC_8034" hidden="1">"c8034"</definedName>
    <definedName name="IQ_ECO_METRIC_8035" hidden="1">"c8035"</definedName>
    <definedName name="IQ_ECO_METRIC_8036" hidden="1">"c8036"</definedName>
    <definedName name="IQ_ECO_METRIC_8037" hidden="1">"c8037"</definedName>
    <definedName name="IQ_ECO_METRIC_8038" hidden="1">"c8038"</definedName>
    <definedName name="IQ_ECO_METRIC_8039" hidden="1">"c8039"</definedName>
    <definedName name="IQ_ECO_METRIC_8040" hidden="1">"c8040"</definedName>
    <definedName name="IQ_ECO_METRIC_8041" hidden="1">"c8041"</definedName>
    <definedName name="IQ_ECO_METRIC_8042" hidden="1">"c8042"</definedName>
    <definedName name="IQ_ECO_METRIC_8043" hidden="1">"c8043"</definedName>
    <definedName name="IQ_ECO_METRIC_8044" hidden="1">"c8044"</definedName>
    <definedName name="IQ_ECO_METRIC_8045" hidden="1">"c8045"</definedName>
    <definedName name="IQ_ECO_METRIC_8046" hidden="1">"c8046"</definedName>
    <definedName name="IQ_ECO_METRIC_8047" hidden="1">"c8047"</definedName>
    <definedName name="IQ_ECO_METRIC_8048" hidden="1">"c8048"</definedName>
    <definedName name="IQ_ECO_METRIC_8049" hidden="1">"c8049"</definedName>
    <definedName name="IQ_ECO_METRIC_8050" hidden="1">"c8050"</definedName>
    <definedName name="IQ_ECO_METRIC_8051" hidden="1">"c8051"</definedName>
    <definedName name="IQ_ECO_METRIC_8052" hidden="1">"c8052"</definedName>
    <definedName name="IQ_ECO_METRIC_8053" hidden="1">"c8053"</definedName>
    <definedName name="IQ_ECO_METRIC_8054" hidden="1">"c8054"</definedName>
    <definedName name="IQ_ECO_METRIC_8055" hidden="1">"c8055"</definedName>
    <definedName name="IQ_ECO_METRIC_8056" hidden="1">"c8056"</definedName>
    <definedName name="IQ_ECO_METRIC_8057" hidden="1">"c8057"</definedName>
    <definedName name="IQ_ECO_METRIC_8058" hidden="1">"c8058"</definedName>
    <definedName name="IQ_ECO_METRIC_8059" hidden="1">"c8059"</definedName>
    <definedName name="IQ_ECO_METRIC_8060" hidden="1">"c8060"</definedName>
    <definedName name="IQ_ECO_METRIC_8062" hidden="1">"c8062"</definedName>
    <definedName name="IQ_ECO_METRIC_8063" hidden="1">"c8063"</definedName>
    <definedName name="IQ_ECO_METRIC_8064" hidden="1">"c8064"</definedName>
    <definedName name="IQ_ECO_METRIC_8065" hidden="1">"c8065"</definedName>
    <definedName name="IQ_ECO_METRIC_8066" hidden="1">"c8066"</definedName>
    <definedName name="IQ_ECO_METRIC_8067" hidden="1">"c8067"</definedName>
    <definedName name="IQ_ECO_METRIC_8068" hidden="1">"c8068"</definedName>
    <definedName name="IQ_ECO_METRIC_8069" hidden="1">"c8069"</definedName>
    <definedName name="IQ_ECO_METRIC_8070" hidden="1">"c8070"</definedName>
    <definedName name="IQ_ECO_METRIC_8071" hidden="1">"c8071"</definedName>
    <definedName name="IQ_ECO_METRIC_8072" hidden="1">"c8072"</definedName>
    <definedName name="IQ_ECO_METRIC_8073" hidden="1">"c8073"</definedName>
    <definedName name="IQ_ECO_METRIC_8074" hidden="1">"c8074"</definedName>
    <definedName name="IQ_ECO_METRIC_8075" hidden="1">"c8075"</definedName>
    <definedName name="IQ_ECO_METRIC_8076" hidden="1">"c8076"</definedName>
    <definedName name="IQ_ECO_METRIC_8077" hidden="1">"c8077"</definedName>
    <definedName name="IQ_ECO_METRIC_8078" hidden="1">"c8078"</definedName>
    <definedName name="IQ_ECO_METRIC_8079" hidden="1">"c8079"</definedName>
    <definedName name="IQ_ECO_METRIC_8080" hidden="1">"c8080"</definedName>
    <definedName name="IQ_ECO_METRIC_8081" hidden="1">"c8081"</definedName>
    <definedName name="IQ_ECO_METRIC_8082" hidden="1">"c8082"</definedName>
    <definedName name="IQ_ECO_METRIC_8083" hidden="1">"c8083"</definedName>
    <definedName name="IQ_ECO_METRIC_8084" hidden="1">"c8084"</definedName>
    <definedName name="IQ_ECO_METRIC_8085" hidden="1">"c8085"</definedName>
    <definedName name="IQ_ECO_METRIC_8086" hidden="1">"c8086"</definedName>
    <definedName name="IQ_ECO_METRIC_8087" hidden="1">"c8087"</definedName>
    <definedName name="IQ_ECO_METRIC_8088" hidden="1">"c8088"</definedName>
    <definedName name="IQ_ECO_METRIC_8088_UNUSED_UNUSED_UNUSED" hidden="1">"c8088"</definedName>
    <definedName name="IQ_ECO_METRIC_8089" hidden="1">"c8089"</definedName>
    <definedName name="IQ_ECO_METRIC_8090" hidden="1">"c8090"</definedName>
    <definedName name="IQ_ECO_METRIC_8091" hidden="1">"c8091"</definedName>
    <definedName name="IQ_ECO_METRIC_8092" hidden="1">"c8092"</definedName>
    <definedName name="IQ_ECO_METRIC_8094" hidden="1">"c8094"</definedName>
    <definedName name="IQ_ECO_METRIC_8095" hidden="1">"c8095"</definedName>
    <definedName name="IQ_ECO_METRIC_8096" hidden="1">"c8096"</definedName>
    <definedName name="IQ_ECO_METRIC_8097" hidden="1">"c8097"</definedName>
    <definedName name="IQ_ECO_METRIC_8098" hidden="1">"c8098"</definedName>
    <definedName name="IQ_ECO_METRIC_8100" hidden="1">"c8100"</definedName>
    <definedName name="IQ_ECO_METRIC_8101" hidden="1">"c8101"</definedName>
    <definedName name="IQ_ECO_METRIC_8102" hidden="1">"c8102"</definedName>
    <definedName name="IQ_ECO_METRIC_8103" hidden="1">"c8103"</definedName>
    <definedName name="IQ_ECO_METRIC_8104" hidden="1">"c8104"</definedName>
    <definedName name="IQ_ECO_METRIC_8105" hidden="1">"c8105"</definedName>
    <definedName name="IQ_ECO_METRIC_8106" hidden="1">"c8106"</definedName>
    <definedName name="IQ_ECO_METRIC_8107" hidden="1">"c8107"</definedName>
    <definedName name="IQ_ECO_METRIC_8108" hidden="1">"c8108"</definedName>
    <definedName name="IQ_ECO_METRIC_8109" hidden="1">"c8109"</definedName>
    <definedName name="IQ_ECO_METRIC_8110" hidden="1">"c8110"</definedName>
    <definedName name="IQ_ECO_METRIC_8111" hidden="1">"c8111"</definedName>
    <definedName name="IQ_ECO_METRIC_8112" hidden="1">"c8112"</definedName>
    <definedName name="IQ_ECO_METRIC_8113" hidden="1">"c8113"</definedName>
    <definedName name="IQ_ECO_METRIC_8115" hidden="1">"c8115"</definedName>
    <definedName name="IQ_ECO_METRIC_8116" hidden="1">"c8116"</definedName>
    <definedName name="IQ_ECO_METRIC_8117" hidden="1">"c8117"</definedName>
    <definedName name="IQ_ECO_METRIC_8118" hidden="1">"c8118"</definedName>
    <definedName name="IQ_ECO_METRIC_8119" hidden="1">"c8119"</definedName>
    <definedName name="IQ_ECO_METRIC_8120" hidden="1">"c8120"</definedName>
    <definedName name="IQ_ECO_METRIC_8121" hidden="1">"c8121"</definedName>
    <definedName name="IQ_ECO_METRIC_8123" hidden="1">"c8123"</definedName>
    <definedName name="IQ_ECO_METRIC_8124" hidden="1">"c8124"</definedName>
    <definedName name="IQ_ECO_METRIC_8125" hidden="1">"c8125"</definedName>
    <definedName name="IQ_ECO_METRIC_8126" hidden="1">"c8126"</definedName>
    <definedName name="IQ_ECO_METRIC_8127" hidden="1">"c8127"</definedName>
    <definedName name="IQ_ECO_METRIC_8128" hidden="1">"c8128"</definedName>
    <definedName name="IQ_ECO_METRIC_8129" hidden="1">"c8129"</definedName>
    <definedName name="IQ_ECO_METRIC_8130" hidden="1">"c8130"</definedName>
    <definedName name="IQ_ECO_METRIC_8131" hidden="1">"c8131"</definedName>
    <definedName name="IQ_ECO_METRIC_8132" hidden="1">"c8132"</definedName>
    <definedName name="IQ_ECO_METRIC_8133" hidden="1">"c8133"</definedName>
    <definedName name="IQ_ECO_METRIC_8134" hidden="1">"c8134"</definedName>
    <definedName name="IQ_ECO_METRIC_8135" hidden="1">"c8135"</definedName>
    <definedName name="IQ_ECO_METRIC_8136" hidden="1">"c8136"</definedName>
    <definedName name="IQ_ECO_METRIC_8137" hidden="1">"c8137"</definedName>
    <definedName name="IQ_ECO_METRIC_8138" hidden="1">"c8138"</definedName>
    <definedName name="IQ_ECO_METRIC_8139" hidden="1">"c8139"</definedName>
    <definedName name="IQ_ECO_METRIC_8140" hidden="1">"c8140"</definedName>
    <definedName name="IQ_ECO_METRIC_8141" hidden="1">"c8141"</definedName>
    <definedName name="IQ_ECO_METRIC_8142" hidden="1">"c8142"</definedName>
    <definedName name="IQ_ECO_METRIC_8143" hidden="1">"c8143"</definedName>
    <definedName name="IQ_ECO_METRIC_8145" hidden="1">"c8145"</definedName>
    <definedName name="IQ_ECO_METRIC_8145_UNUSED_UNUSED_UNUSED" hidden="1">"c8145"</definedName>
    <definedName name="IQ_ECO_METRIC_8147" hidden="1">"c8147"</definedName>
    <definedName name="IQ_ECO_METRIC_8148" hidden="1">"c8148"</definedName>
    <definedName name="IQ_ECO_METRIC_8149" hidden="1">"c8149"</definedName>
    <definedName name="IQ_ECO_METRIC_8150" hidden="1">"c8150"</definedName>
    <definedName name="IQ_ECO_METRIC_8152" hidden="1">"c8152"</definedName>
    <definedName name="IQ_ECO_METRIC_8153" hidden="1">"c8153"</definedName>
    <definedName name="IQ_ECO_METRIC_8154" hidden="1">"c8154"</definedName>
    <definedName name="IQ_ECO_METRIC_8155" hidden="1">"c8155"</definedName>
    <definedName name="IQ_ECO_METRIC_8156" hidden="1">"c8156"</definedName>
    <definedName name="IQ_ECO_METRIC_8157" hidden="1">"c8157"</definedName>
    <definedName name="IQ_ECO_METRIC_8159" hidden="1">"c8159"</definedName>
    <definedName name="IQ_ECO_METRIC_8159_UNUSED_UNUSED_UNUSED" hidden="1">"c8159"</definedName>
    <definedName name="IQ_ECO_METRIC_8160" hidden="1">"c8160"</definedName>
    <definedName name="IQ_ECO_METRIC_8161" hidden="1">"c8161"</definedName>
    <definedName name="IQ_ECO_METRIC_8162" hidden="1">"c8162"</definedName>
    <definedName name="IQ_ECO_METRIC_8163" hidden="1">"c8163"</definedName>
    <definedName name="IQ_ECO_METRIC_8164" hidden="1">"c8164"</definedName>
    <definedName name="IQ_ECO_METRIC_8165" hidden="1">"c8165"</definedName>
    <definedName name="IQ_ECO_METRIC_8166" hidden="1">"c8166"</definedName>
    <definedName name="IQ_ECO_METRIC_8167" hidden="1">"c8167"</definedName>
    <definedName name="IQ_ECO_METRIC_8168" hidden="1">"c8168"</definedName>
    <definedName name="IQ_ECO_METRIC_8169" hidden="1">"c8169"</definedName>
    <definedName name="IQ_ECO_METRIC_8170" hidden="1">"c8170"</definedName>
    <definedName name="IQ_ECO_METRIC_8171" hidden="1">"c8171"</definedName>
    <definedName name="IQ_ECO_METRIC_8172" hidden="1">"c8172"</definedName>
    <definedName name="IQ_ECO_METRIC_8173" hidden="1">"c8173"</definedName>
    <definedName name="IQ_ECO_METRIC_8174" hidden="1">"c8174"</definedName>
    <definedName name="IQ_ECO_METRIC_8175" hidden="1">"c8175"</definedName>
    <definedName name="IQ_ECO_METRIC_8176" hidden="1">"c8176"</definedName>
    <definedName name="IQ_ECO_METRIC_8177" hidden="1">"c8177"</definedName>
    <definedName name="IQ_ECO_METRIC_8178" hidden="1">"c8178"</definedName>
    <definedName name="IQ_ECO_METRIC_8179" hidden="1">"c8179"</definedName>
    <definedName name="IQ_ECO_METRIC_8180" hidden="1">"c8180"</definedName>
    <definedName name="IQ_ECO_METRIC_8181" hidden="1">"c8181"</definedName>
    <definedName name="IQ_ECO_METRIC_8182" hidden="1">"c8182"</definedName>
    <definedName name="IQ_ECO_METRIC_8183" hidden="1">"c8183"</definedName>
    <definedName name="IQ_ECO_METRIC_8184" hidden="1">"c8184"</definedName>
    <definedName name="IQ_ECO_METRIC_8185" hidden="1">"c8185"</definedName>
    <definedName name="IQ_ECO_METRIC_8186" hidden="1">"c8186"</definedName>
    <definedName name="IQ_ECO_METRIC_8187" hidden="1">"c8187"</definedName>
    <definedName name="IQ_ECO_METRIC_8188" hidden="1">"c8188"</definedName>
    <definedName name="IQ_ECO_METRIC_8189" hidden="1">"c8189"</definedName>
    <definedName name="IQ_ECO_METRIC_8190" hidden="1">"c8190"</definedName>
    <definedName name="IQ_ECO_METRIC_8191" hidden="1">"c8191"</definedName>
    <definedName name="IQ_ECO_METRIC_8192" hidden="1">"c8192"</definedName>
    <definedName name="IQ_ECO_METRIC_8193" hidden="1">"c8193"</definedName>
    <definedName name="IQ_ECO_METRIC_8194" hidden="1">"c8194"</definedName>
    <definedName name="IQ_ECO_METRIC_8195" hidden="1">"c8195"</definedName>
    <definedName name="IQ_ECO_METRIC_8196" hidden="1">"c8196"</definedName>
    <definedName name="IQ_ECO_METRIC_8197" hidden="1">"c8197"</definedName>
    <definedName name="IQ_ECO_METRIC_8198" hidden="1">"c8198"</definedName>
    <definedName name="IQ_ECO_METRIC_8199" hidden="1">"c8199"</definedName>
    <definedName name="IQ_ECO_METRIC_8200" hidden="1">"c8200"</definedName>
    <definedName name="IQ_ECO_METRIC_8201" hidden="1">"c8201"</definedName>
    <definedName name="IQ_ECO_METRIC_8202" hidden="1">"c8202"</definedName>
    <definedName name="IQ_ECO_METRIC_8203" hidden="1">"c8203"</definedName>
    <definedName name="IQ_ECO_METRIC_8204" hidden="1">"c8204"</definedName>
    <definedName name="IQ_ECO_METRIC_8205" hidden="1">"c8205"</definedName>
    <definedName name="IQ_ECO_METRIC_8206" hidden="1">"c8206"</definedName>
    <definedName name="IQ_ECO_METRIC_8207" hidden="1">"c8207"</definedName>
    <definedName name="IQ_ECO_METRIC_8208" hidden="1">"c8208"</definedName>
    <definedName name="IQ_ECO_METRIC_8209" hidden="1">"c8209"</definedName>
    <definedName name="IQ_ECO_METRIC_8210" hidden="1">"c8210"</definedName>
    <definedName name="IQ_ECO_METRIC_8211" hidden="1">"c8211"</definedName>
    <definedName name="IQ_ECO_METRIC_8212" hidden="1">"c8212"</definedName>
    <definedName name="IQ_ECO_METRIC_8213" hidden="1">"c8213"</definedName>
    <definedName name="IQ_ECO_METRIC_8214" hidden="1">"c8214"</definedName>
    <definedName name="IQ_ECO_METRIC_8215" hidden="1">"c8215"</definedName>
    <definedName name="IQ_ECO_METRIC_8216" hidden="1">"c8216"</definedName>
    <definedName name="IQ_ECO_METRIC_8216_UNUSED_UNUSED_UNUSED" hidden="1">"c8216"</definedName>
    <definedName name="IQ_ECO_METRIC_8217" hidden="1">"c8217"</definedName>
    <definedName name="IQ_ECO_METRIC_8217_UNUSED_UNUSED_UNUSED" hidden="1">"c8217"</definedName>
    <definedName name="IQ_ECO_METRIC_8219" hidden="1">"c8219"</definedName>
    <definedName name="IQ_ECO_METRIC_8221" hidden="1">"c8221"</definedName>
    <definedName name="IQ_ECO_METRIC_8222" hidden="1">"c8222"</definedName>
    <definedName name="IQ_ECO_METRIC_8223" hidden="1">"c8223"</definedName>
    <definedName name="IQ_ECO_METRIC_8224" hidden="1">"c8224"</definedName>
    <definedName name="IQ_ECO_METRIC_8225" hidden="1">"c8225"</definedName>
    <definedName name="IQ_ECO_METRIC_8226" hidden="1">"c8226"</definedName>
    <definedName name="IQ_ECO_METRIC_8227" hidden="1">"c8227"</definedName>
    <definedName name="IQ_ECO_METRIC_8228" hidden="1">"c8228"</definedName>
    <definedName name="IQ_ECO_METRIC_8229" hidden="1">"c8229"</definedName>
    <definedName name="IQ_ECO_METRIC_8230" hidden="1">"c8230"</definedName>
    <definedName name="IQ_ECO_METRIC_8231" hidden="1">"c8231"</definedName>
    <definedName name="IQ_ECO_METRIC_8232" hidden="1">"c8232"</definedName>
    <definedName name="IQ_ECO_METRIC_8233" hidden="1">"c8233"</definedName>
    <definedName name="IQ_ECO_METRIC_8234" hidden="1">"c8234"</definedName>
    <definedName name="IQ_ECO_METRIC_8235" hidden="1">"c8235"</definedName>
    <definedName name="IQ_ECO_METRIC_8236" hidden="1">"c8236"</definedName>
    <definedName name="IQ_ECO_METRIC_8237" hidden="1">"c8237"</definedName>
    <definedName name="IQ_ECO_METRIC_8238" hidden="1">"c8238"</definedName>
    <definedName name="IQ_ECO_METRIC_8239" hidden="1">"c8239"</definedName>
    <definedName name="IQ_ECO_METRIC_8240" hidden="1">"c8240"</definedName>
    <definedName name="IQ_ECO_METRIC_8241" hidden="1">"c8241"</definedName>
    <definedName name="IQ_ECO_METRIC_8242" hidden="1">"c8242"</definedName>
    <definedName name="IQ_ECO_METRIC_8243" hidden="1">"c8243"</definedName>
    <definedName name="IQ_ECO_METRIC_8244" hidden="1">"c8244"</definedName>
    <definedName name="IQ_ECO_METRIC_8245" hidden="1">"c8245"</definedName>
    <definedName name="IQ_ECO_METRIC_8246" hidden="1">"c8246"</definedName>
    <definedName name="IQ_ECO_METRIC_8248" hidden="1">"c8248"</definedName>
    <definedName name="IQ_ECO_METRIC_8249" hidden="1">"c8249"</definedName>
    <definedName name="IQ_ECO_METRIC_8250" hidden="1">"c8250"</definedName>
    <definedName name="IQ_ECO_METRIC_8252" hidden="1">"c8252"</definedName>
    <definedName name="IQ_ECO_METRIC_8253" hidden="1">"c8253"</definedName>
    <definedName name="IQ_ECO_METRIC_8254" hidden="1">"c8254"</definedName>
    <definedName name="IQ_ECO_METRIC_8255" hidden="1">"c8255"</definedName>
    <definedName name="IQ_ECO_METRIC_8256" hidden="1">"c8256"</definedName>
    <definedName name="IQ_ECO_METRIC_8257" hidden="1">"c8257"</definedName>
    <definedName name="IQ_ECO_METRIC_8258" hidden="1">"c8258"</definedName>
    <definedName name="IQ_ECO_METRIC_8259" hidden="1">"c8259"</definedName>
    <definedName name="IQ_ECO_METRIC_8260" hidden="1">"c8260"</definedName>
    <definedName name="IQ_ECO_METRIC_8261" hidden="1">"c8261"</definedName>
    <definedName name="IQ_ECO_METRIC_8262" hidden="1">"c8262"</definedName>
    <definedName name="IQ_ECO_METRIC_8263" hidden="1">"c8263"</definedName>
    <definedName name="IQ_ECO_METRIC_8264" hidden="1">"c8264"</definedName>
    <definedName name="IQ_ECO_METRIC_8265" hidden="1">"c8265"</definedName>
    <definedName name="IQ_ECO_METRIC_8266" hidden="1">"c8266"</definedName>
    <definedName name="IQ_ECO_METRIC_8267" hidden="1">"c8267"</definedName>
    <definedName name="IQ_ECO_METRIC_8268" hidden="1">"c8268"</definedName>
    <definedName name="IQ_ECO_METRIC_8269" hidden="1">"c8269"</definedName>
    <definedName name="IQ_ECO_METRIC_8270" hidden="1">"c8270"</definedName>
    <definedName name="IQ_ECO_METRIC_8271" hidden="1">"c8271"</definedName>
    <definedName name="IQ_ECO_METRIC_8272" hidden="1">"c8272"</definedName>
    <definedName name="IQ_ECO_METRIC_8273" hidden="1">"c8273"</definedName>
    <definedName name="IQ_ECO_METRIC_8274" hidden="1">"c8274"</definedName>
    <definedName name="IQ_ECO_METRIC_8275" hidden="1">"c8275"</definedName>
    <definedName name="IQ_ECO_METRIC_8276" hidden="1">"c8276"</definedName>
    <definedName name="IQ_ECO_METRIC_8277" hidden="1">"c8277"</definedName>
    <definedName name="IQ_ECO_METRIC_8278" hidden="1">"c8278"</definedName>
    <definedName name="IQ_ECO_METRIC_8279" hidden="1">"c8279"</definedName>
    <definedName name="IQ_ECO_METRIC_8280" hidden="1">"c8280"</definedName>
    <definedName name="IQ_ECO_METRIC_8282" hidden="1">"c8282"</definedName>
    <definedName name="IQ_ECO_METRIC_8283" hidden="1">"c8283"</definedName>
    <definedName name="IQ_ECO_METRIC_8284" hidden="1">"c8284"</definedName>
    <definedName name="IQ_ECO_METRIC_8285" hidden="1">"c8285"</definedName>
    <definedName name="IQ_ECO_METRIC_8286" hidden="1">"c8286"</definedName>
    <definedName name="IQ_ECO_METRIC_8287" hidden="1">"c8287"</definedName>
    <definedName name="IQ_ECO_METRIC_8288" hidden="1">"c8288"</definedName>
    <definedName name="IQ_ECO_METRIC_8289" hidden="1">"c8289"</definedName>
    <definedName name="IQ_ECO_METRIC_8290" hidden="1">"c8290"</definedName>
    <definedName name="IQ_ECO_METRIC_8291" hidden="1">"c8291"</definedName>
    <definedName name="IQ_ECO_METRIC_8292" hidden="1">"c8292"</definedName>
    <definedName name="IQ_ECO_METRIC_8293" hidden="1">"c8293"</definedName>
    <definedName name="IQ_ECO_METRIC_8294" hidden="1">"c8294"</definedName>
    <definedName name="IQ_ECO_METRIC_8295" hidden="1">"c8295"</definedName>
    <definedName name="IQ_ECO_METRIC_8296" hidden="1">"c8296"</definedName>
    <definedName name="IQ_ECO_METRIC_8297" hidden="1">"c8297"</definedName>
    <definedName name="IQ_ECO_METRIC_8298" hidden="1">"c8298"</definedName>
    <definedName name="IQ_ECO_METRIC_8299" hidden="1">"c8299"</definedName>
    <definedName name="IQ_ECO_METRIC_8300" hidden="1">"c8300"</definedName>
    <definedName name="IQ_ECO_METRIC_8301" hidden="1">"c8301"</definedName>
    <definedName name="IQ_ECO_METRIC_8302" hidden="1">"c8302"</definedName>
    <definedName name="IQ_ECO_METRIC_8303" hidden="1">"c8303"</definedName>
    <definedName name="IQ_ECO_METRIC_8304" hidden="1">"c8304"</definedName>
    <definedName name="IQ_ECO_METRIC_8305" hidden="1">"c8305"</definedName>
    <definedName name="IQ_ECO_METRIC_8306" hidden="1">"c8306"</definedName>
    <definedName name="IQ_ECO_METRIC_8307" hidden="1">"c8307"</definedName>
    <definedName name="IQ_ECO_METRIC_8308" hidden="1">"c8308"</definedName>
    <definedName name="IQ_ECO_METRIC_8308_UNUSED_UNUSED_UNUSED" hidden="1">"c8308"</definedName>
    <definedName name="IQ_ECO_METRIC_8309" hidden="1">"c8309"</definedName>
    <definedName name="IQ_ECO_METRIC_8310" hidden="1">"c8310"</definedName>
    <definedName name="IQ_ECO_METRIC_8311" hidden="1">"c8311"</definedName>
    <definedName name="IQ_ECO_METRIC_8312" hidden="1">"c8312"</definedName>
    <definedName name="IQ_ECO_METRIC_8314" hidden="1">"c8314"</definedName>
    <definedName name="IQ_ECO_METRIC_8315" hidden="1">"c8315"</definedName>
    <definedName name="IQ_ECO_METRIC_8316" hidden="1">"c8316"</definedName>
    <definedName name="IQ_ECO_METRIC_8317" hidden="1">"c8317"</definedName>
    <definedName name="IQ_ECO_METRIC_8318" hidden="1">"c8318"</definedName>
    <definedName name="IQ_ECO_METRIC_8320" hidden="1">"c8320"</definedName>
    <definedName name="IQ_ECO_METRIC_8321" hidden="1">"c8321"</definedName>
    <definedName name="IQ_ECO_METRIC_8322" hidden="1">"c8322"</definedName>
    <definedName name="IQ_ECO_METRIC_8323" hidden="1">"c8323"</definedName>
    <definedName name="IQ_ECO_METRIC_8324" hidden="1">"c8324"</definedName>
    <definedName name="IQ_ECO_METRIC_8325" hidden="1">"c8325"</definedName>
    <definedName name="IQ_ECO_METRIC_8326" hidden="1">"c8326"</definedName>
    <definedName name="IQ_ECO_METRIC_8327" hidden="1">"c8327"</definedName>
    <definedName name="IQ_ECO_METRIC_8328" hidden="1">"c8328"</definedName>
    <definedName name="IQ_ECO_METRIC_8329" hidden="1">"c8329"</definedName>
    <definedName name="IQ_ECO_METRIC_8330" hidden="1">"c8330"</definedName>
    <definedName name="IQ_ECO_METRIC_8331" hidden="1">"c8331"</definedName>
    <definedName name="IQ_ECO_METRIC_8332" hidden="1">"c8332"</definedName>
    <definedName name="IQ_ECO_METRIC_8333" hidden="1">"c8333"</definedName>
    <definedName name="IQ_ECO_METRIC_8335" hidden="1">"c8335"</definedName>
    <definedName name="IQ_ECO_METRIC_8336" hidden="1">"c8336"</definedName>
    <definedName name="IQ_ECO_METRIC_8337" hidden="1">"c8337"</definedName>
    <definedName name="IQ_ECO_METRIC_8338" hidden="1">"c8338"</definedName>
    <definedName name="IQ_ECO_METRIC_8339" hidden="1">"c8339"</definedName>
    <definedName name="IQ_ECO_METRIC_8340" hidden="1">"c8340"</definedName>
    <definedName name="IQ_ECO_METRIC_8341" hidden="1">"c8341"</definedName>
    <definedName name="IQ_ECO_METRIC_8343" hidden="1">"c8343"</definedName>
    <definedName name="IQ_ECO_METRIC_8344" hidden="1">"c8344"</definedName>
    <definedName name="IQ_ECO_METRIC_8345" hidden="1">"c8345"</definedName>
    <definedName name="IQ_ECO_METRIC_8346" hidden="1">"c8346"</definedName>
    <definedName name="IQ_ECO_METRIC_8347" hidden="1">"c8347"</definedName>
    <definedName name="IQ_ECO_METRIC_8348" hidden="1">"c8348"</definedName>
    <definedName name="IQ_ECO_METRIC_8349" hidden="1">"c8349"</definedName>
    <definedName name="IQ_ECO_METRIC_8350" hidden="1">"c8350"</definedName>
    <definedName name="IQ_ECO_METRIC_8352" hidden="1">"c8352"</definedName>
    <definedName name="IQ_ECO_METRIC_8353" hidden="1">"c8353"</definedName>
    <definedName name="IQ_ECO_METRIC_8354" hidden="1">"c8354"</definedName>
    <definedName name="IQ_ECO_METRIC_8355" hidden="1">"c8355"</definedName>
    <definedName name="IQ_ECO_METRIC_8356" hidden="1">"c8356"</definedName>
    <definedName name="IQ_ECO_METRIC_8357" hidden="1">"c8357"</definedName>
    <definedName name="IQ_ECO_METRIC_8358" hidden="1">"c8358"</definedName>
    <definedName name="IQ_ECO_METRIC_8359" hidden="1">"c8359"</definedName>
    <definedName name="IQ_ECO_METRIC_8360" hidden="1">"c8360"</definedName>
    <definedName name="IQ_ECO_METRIC_8361" hidden="1">"c8361"</definedName>
    <definedName name="IQ_ECO_METRIC_8362" hidden="1">"c8362"</definedName>
    <definedName name="IQ_ECO_METRIC_8363" hidden="1">"c8363"</definedName>
    <definedName name="IQ_ECO_METRIC_8367" hidden="1">"c8367"</definedName>
    <definedName name="IQ_ECO_METRIC_8368" hidden="1">"c8368"</definedName>
    <definedName name="IQ_ECO_METRIC_8369" hidden="1">"c8369"</definedName>
    <definedName name="IQ_ECO_METRIC_8370" hidden="1">"c8370"</definedName>
    <definedName name="IQ_ECO_METRIC_8371" hidden="1">"c8371"</definedName>
    <definedName name="IQ_ECO_METRIC_8372" hidden="1">"c8372"</definedName>
    <definedName name="IQ_ECO_METRIC_8373" hidden="1">"c8373"</definedName>
    <definedName name="IQ_ECO_METRIC_8374" hidden="1">"c8374"</definedName>
    <definedName name="IQ_ECO_METRIC_8375" hidden="1">"c8375"</definedName>
    <definedName name="IQ_ECO_METRIC_8376" hidden="1">"c8376"</definedName>
    <definedName name="IQ_ECO_METRIC_8377" hidden="1">"c8377"</definedName>
    <definedName name="IQ_ECO_METRIC_8380" hidden="1">"c8380"</definedName>
    <definedName name="IQ_ECO_METRIC_8381" hidden="1">"c8381"</definedName>
    <definedName name="IQ_ECO_METRIC_8382" hidden="1">"c8382"</definedName>
    <definedName name="IQ_ECO_METRIC_8383" hidden="1">"c8383"</definedName>
    <definedName name="IQ_ECO_METRIC_8384" hidden="1">"c8384"</definedName>
    <definedName name="IQ_ECO_METRIC_8385" hidden="1">"c8385"</definedName>
    <definedName name="IQ_ECO_METRIC_8387" hidden="1">"c8387"</definedName>
    <definedName name="IQ_ECO_METRIC_8388" hidden="1">"c8388"</definedName>
    <definedName name="IQ_ECO_METRIC_8389" hidden="1">"c8389"</definedName>
    <definedName name="IQ_ECO_METRIC_8390" hidden="1">"c8390"</definedName>
    <definedName name="IQ_ECO_METRIC_8391" hidden="1">"c8391"</definedName>
    <definedName name="IQ_ECO_METRIC_8392" hidden="1">"c8392"</definedName>
    <definedName name="IQ_ECO_METRIC_8393" hidden="1">"c8393"</definedName>
    <definedName name="IQ_ECO_METRIC_8394" hidden="1">"c8394"</definedName>
    <definedName name="IQ_ECO_METRIC_8395" hidden="1">"c8395"</definedName>
    <definedName name="IQ_ECO_METRIC_8396" hidden="1">"c8396"</definedName>
    <definedName name="IQ_ECO_METRIC_8397" hidden="1">"c8397"</definedName>
    <definedName name="IQ_ECO_METRIC_8398" hidden="1">"c8398"</definedName>
    <definedName name="IQ_ECO_METRIC_8399" hidden="1">"c8399"</definedName>
    <definedName name="IQ_ECO_METRIC_8400" hidden="1">"c8400"</definedName>
    <definedName name="IQ_ECO_METRIC_8401" hidden="1">"c8401"</definedName>
    <definedName name="IQ_ECO_METRIC_8402" hidden="1">"c8402"</definedName>
    <definedName name="IQ_ECO_METRIC_8403" hidden="1">"c8403"</definedName>
    <definedName name="IQ_ECO_METRIC_8404" hidden="1">"c8404"</definedName>
    <definedName name="IQ_ECO_METRIC_8405" hidden="1">"c8405"</definedName>
    <definedName name="IQ_ECO_METRIC_8406" hidden="1">"c8406"</definedName>
    <definedName name="IQ_ECO_METRIC_8407" hidden="1">"c8407"</definedName>
    <definedName name="IQ_ECO_METRIC_8408" hidden="1">"c8408"</definedName>
    <definedName name="IQ_ECO_METRIC_8409" hidden="1">"c8409"</definedName>
    <definedName name="IQ_ECO_METRIC_8410" hidden="1">"c8410"</definedName>
    <definedName name="IQ_ECO_METRIC_8411" hidden="1">"c8411"</definedName>
    <definedName name="IQ_ECO_METRIC_8412" hidden="1">"c8412"</definedName>
    <definedName name="IQ_ECO_METRIC_8413" hidden="1">"c8413"</definedName>
    <definedName name="IQ_ECO_METRIC_8414" hidden="1">"c8414"</definedName>
    <definedName name="IQ_ECO_METRIC_8415" hidden="1">"c8415"</definedName>
    <definedName name="IQ_ECO_METRIC_8416" hidden="1">"c8416"</definedName>
    <definedName name="IQ_ECO_METRIC_8417" hidden="1">"c8417"</definedName>
    <definedName name="IQ_ECO_METRIC_8418" hidden="1">"c8418"</definedName>
    <definedName name="IQ_ECO_METRIC_8419" hidden="1">"c8419"</definedName>
    <definedName name="IQ_ECO_METRIC_8420" hidden="1">"c8420"</definedName>
    <definedName name="IQ_ECO_METRIC_8421" hidden="1">"c8421"</definedName>
    <definedName name="IQ_ECO_METRIC_8422" hidden="1">"c8422"</definedName>
    <definedName name="IQ_ECO_METRIC_8423" hidden="1">"c8423"</definedName>
    <definedName name="IQ_ECO_METRIC_8424" hidden="1">"c8424"</definedName>
    <definedName name="IQ_ECO_METRIC_8425" hidden="1">"c8425"</definedName>
    <definedName name="IQ_ECO_METRIC_8426" hidden="1">"c8426"</definedName>
    <definedName name="IQ_ECO_METRIC_8427" hidden="1">"c8427"</definedName>
    <definedName name="IQ_ECO_METRIC_8428" hidden="1">"c8428"</definedName>
    <definedName name="IQ_ECO_METRIC_8429" hidden="1">"c8429"</definedName>
    <definedName name="IQ_ECO_METRIC_8430" hidden="1">"c8430"</definedName>
    <definedName name="IQ_ECO_METRIC_8431" hidden="1">"c8431"</definedName>
    <definedName name="IQ_ECO_METRIC_8432" hidden="1">"c8432"</definedName>
    <definedName name="IQ_ECO_METRIC_8433" hidden="1">"c8433"</definedName>
    <definedName name="IQ_ECO_METRIC_8434" hidden="1">"c8434"</definedName>
    <definedName name="IQ_ECO_METRIC_8435" hidden="1">"c8435"</definedName>
    <definedName name="IQ_ECO_METRIC_8436" hidden="1">"c8436"</definedName>
    <definedName name="IQ_ECO_METRIC_8436_UNUSED_UNUSED_UNUSED" hidden="1">"c8436"</definedName>
    <definedName name="IQ_ECO_METRIC_8437" hidden="1">"c8437"</definedName>
    <definedName name="IQ_ECO_METRIC_8437_UNUSED_UNUSED_UNUSED" hidden="1">"c8437"</definedName>
    <definedName name="IQ_ECO_METRIC_8440" hidden="1">"c8440"</definedName>
    <definedName name="IQ_ECO_METRIC_8441" hidden="1">"c8441"</definedName>
    <definedName name="IQ_ECO_METRIC_8442" hidden="1">"c8442"</definedName>
    <definedName name="IQ_ECO_METRIC_8443" hidden="1">"c8443"</definedName>
    <definedName name="IQ_ECO_METRIC_8444" hidden="1">"c8444"</definedName>
    <definedName name="IQ_ECO_METRIC_8445" hidden="1">"c8445"</definedName>
    <definedName name="IQ_ECO_METRIC_8446" hidden="1">"c8446"</definedName>
    <definedName name="IQ_ECO_METRIC_8447" hidden="1">"c8447"</definedName>
    <definedName name="IQ_ECO_METRIC_8448" hidden="1">"c8448"</definedName>
    <definedName name="IQ_ECO_METRIC_8450" hidden="1">"c8450"</definedName>
    <definedName name="IQ_ECO_METRIC_8451" hidden="1">"c8451"</definedName>
    <definedName name="IQ_ECO_METRIC_8452" hidden="1">"c8452"</definedName>
    <definedName name="IQ_ECO_METRIC_8453" hidden="1">"c8453"</definedName>
    <definedName name="IQ_ECO_METRIC_8454" hidden="1">"c8454"</definedName>
    <definedName name="IQ_ECO_METRIC_8455" hidden="1">"c8455"</definedName>
    <definedName name="IQ_ECO_METRIC_8456" hidden="1">"c8456"</definedName>
    <definedName name="IQ_ECO_METRIC_8457" hidden="1">"c8457"</definedName>
    <definedName name="IQ_ECO_METRIC_8458" hidden="1">"c8458"</definedName>
    <definedName name="IQ_ECO_METRIC_8459" hidden="1">"c8459"</definedName>
    <definedName name="IQ_ECO_METRIC_8460" hidden="1">"c8460"</definedName>
    <definedName name="IQ_ECO_METRIC_8461" hidden="1">"c8461"</definedName>
    <definedName name="IQ_ECO_METRIC_8462" hidden="1">"c8462"</definedName>
    <definedName name="IQ_ECO_METRIC_8463" hidden="1">"c8463"</definedName>
    <definedName name="IQ_ECO_METRIC_8464" hidden="1">"c8464"</definedName>
    <definedName name="IQ_ECO_METRIC_8465" hidden="1">"c8465"</definedName>
    <definedName name="IQ_ECO_METRIC_8466" hidden="1">"c8466"</definedName>
    <definedName name="IQ_ECO_METRIC_8468" hidden="1">"c8468"</definedName>
    <definedName name="IQ_ECO_METRIC_8469" hidden="1">"c8469"</definedName>
    <definedName name="IQ_ECO_METRIC_8470" hidden="1">"c8470"</definedName>
    <definedName name="IQ_ECO_METRIC_8472" hidden="1">"c8472"</definedName>
    <definedName name="IQ_ECO_METRIC_8473" hidden="1">"c8473"</definedName>
    <definedName name="IQ_ECO_METRIC_8474" hidden="1">"c8474"</definedName>
    <definedName name="IQ_ECO_METRIC_8476" hidden="1">"c8476"</definedName>
    <definedName name="IQ_ECO_METRIC_8477" hidden="1">"c8477"</definedName>
    <definedName name="IQ_ECO_METRIC_8478" hidden="1">"c8478"</definedName>
    <definedName name="IQ_ECO_METRIC_8479" hidden="1">"c8479"</definedName>
    <definedName name="IQ_ECO_METRIC_8480" hidden="1">"c8480"</definedName>
    <definedName name="IQ_ECO_METRIC_8481" hidden="1">"c8481"</definedName>
    <definedName name="IQ_ECO_METRIC_8482" hidden="1">"c8482"</definedName>
    <definedName name="IQ_ECO_METRIC_8483" hidden="1">"c8483"</definedName>
    <definedName name="IQ_ECO_METRIC_8484" hidden="1">"c8484"</definedName>
    <definedName name="IQ_ECO_METRIC_8485" hidden="1">"c8485"</definedName>
    <definedName name="IQ_ECO_METRIC_8486" hidden="1">"c8486"</definedName>
    <definedName name="IQ_ECO_METRIC_8487" hidden="1">"c8487"</definedName>
    <definedName name="IQ_ECO_METRIC_8488" hidden="1">"c8488"</definedName>
    <definedName name="IQ_ECO_METRIC_8489" hidden="1">"c8489"</definedName>
    <definedName name="IQ_ECO_METRIC_8490" hidden="1">"c8490"</definedName>
    <definedName name="IQ_ECO_METRIC_8491" hidden="1">"c8491"</definedName>
    <definedName name="IQ_ECO_METRIC_8492" hidden="1">"c8492"</definedName>
    <definedName name="IQ_ECO_METRIC_8493" hidden="1">"c8493"</definedName>
    <definedName name="IQ_ECO_METRIC_8494" hidden="1">"c8494"</definedName>
    <definedName name="IQ_ECO_METRIC_8495" hidden="1">"c8495"</definedName>
    <definedName name="IQ_ECO_METRIC_8496" hidden="1">"c8496"</definedName>
    <definedName name="IQ_ECO_METRIC_8497" hidden="1">"c8497"</definedName>
    <definedName name="IQ_ECO_METRIC_8498" hidden="1">"c8498"</definedName>
    <definedName name="IQ_ECO_METRIC_8499" hidden="1">"c8499"</definedName>
    <definedName name="IQ_ECO_METRIC_8500" hidden="1">"c8500"</definedName>
    <definedName name="IQ_ECO_METRIC_8502" hidden="1">"c8502"</definedName>
    <definedName name="IQ_ECO_METRIC_8503" hidden="1">"c8503"</definedName>
    <definedName name="IQ_ECO_METRIC_8504" hidden="1">"c8504"</definedName>
    <definedName name="IQ_ECO_METRIC_8505" hidden="1">"c8505"</definedName>
    <definedName name="IQ_ECO_METRIC_8506" hidden="1">"c8506"</definedName>
    <definedName name="IQ_ECO_METRIC_8507" hidden="1">"c8507"</definedName>
    <definedName name="IQ_ECO_METRIC_8508" hidden="1">"c8508"</definedName>
    <definedName name="IQ_ECO_METRIC_8509" hidden="1">"c8509"</definedName>
    <definedName name="IQ_ECO_METRIC_8510" hidden="1">"c8510"</definedName>
    <definedName name="IQ_ECO_METRIC_8511" hidden="1">"c8511"</definedName>
    <definedName name="IQ_ECO_METRIC_8512" hidden="1">"c8512"</definedName>
    <definedName name="IQ_ECO_METRIC_8513" hidden="1">"c8513"</definedName>
    <definedName name="IQ_ECO_METRIC_8514" hidden="1">"c8514"</definedName>
    <definedName name="IQ_ECO_METRIC_8515" hidden="1">"c8515"</definedName>
    <definedName name="IQ_ECO_METRIC_8516" hidden="1">"c8516"</definedName>
    <definedName name="IQ_ECO_METRIC_8517" hidden="1">"c8517"</definedName>
    <definedName name="IQ_ECO_METRIC_8518" hidden="1">"c8518"</definedName>
    <definedName name="IQ_ECO_METRIC_8519" hidden="1">"c8519"</definedName>
    <definedName name="IQ_ECO_METRIC_8520" hidden="1">"c8520"</definedName>
    <definedName name="IQ_ECO_METRIC_8521" hidden="1">"c8521"</definedName>
    <definedName name="IQ_ECO_METRIC_8522" hidden="1">"c8522"</definedName>
    <definedName name="IQ_ECO_METRIC_8523" hidden="1">"c8523"</definedName>
    <definedName name="IQ_ECO_METRIC_8524" hidden="1">"c8524"</definedName>
    <definedName name="IQ_ECO_METRIC_8525" hidden="1">"c8525"</definedName>
    <definedName name="IQ_ECO_METRIC_8526" hidden="1">"c8526"</definedName>
    <definedName name="IQ_ECO_METRIC_8527" hidden="1">"c8527"</definedName>
    <definedName name="IQ_ECO_METRIC_8528" hidden="1">"c8528"</definedName>
    <definedName name="IQ_ECO_METRIC_8528_UNUSED_UNUSED_UNUSED" hidden="1">"c8528"</definedName>
    <definedName name="IQ_ECO_METRIC_8529" hidden="1">"c8529"</definedName>
    <definedName name="IQ_ECO_METRIC_8530" hidden="1">"c8530"</definedName>
    <definedName name="IQ_ECO_METRIC_8531" hidden="1">"c8531"</definedName>
    <definedName name="IQ_ECO_METRIC_8532" hidden="1">"c8532"</definedName>
    <definedName name="IQ_ECO_METRIC_8534" hidden="1">"c8534"</definedName>
    <definedName name="IQ_ECO_METRIC_8535" hidden="1">"c8535"</definedName>
    <definedName name="IQ_ECO_METRIC_8536" hidden="1">"c8536"</definedName>
    <definedName name="IQ_ECO_METRIC_8537" hidden="1">"c8537"</definedName>
    <definedName name="IQ_ECO_METRIC_8538" hidden="1">"c8538"</definedName>
    <definedName name="IQ_ECO_METRIC_8540" hidden="1">"c8540"</definedName>
    <definedName name="IQ_ECO_METRIC_8541" hidden="1">"c8541"</definedName>
    <definedName name="IQ_ECO_METRIC_8543" hidden="1">"c8543"</definedName>
    <definedName name="IQ_ECO_METRIC_8544" hidden="1">"c8544"</definedName>
    <definedName name="IQ_ECO_METRIC_8545" hidden="1">"c8545"</definedName>
    <definedName name="IQ_ECO_METRIC_8546" hidden="1">"c8546"</definedName>
    <definedName name="IQ_ECO_METRIC_8547" hidden="1">"c8547"</definedName>
    <definedName name="IQ_ECO_METRIC_8548" hidden="1">"c8548"</definedName>
    <definedName name="IQ_ECO_METRIC_8549" hidden="1">"c8549"</definedName>
    <definedName name="IQ_ECO_METRIC_8550" hidden="1">"c8550"</definedName>
    <definedName name="IQ_ECO_METRIC_8555" hidden="1">"c8555"</definedName>
    <definedName name="IQ_ECO_METRIC_8556" hidden="1">"c8556"</definedName>
    <definedName name="IQ_ECO_METRIC_8557" hidden="1">"c8557"</definedName>
    <definedName name="IQ_ECO_METRIC_8558" hidden="1">"c8558"</definedName>
    <definedName name="IQ_ECO_METRIC_8559" hidden="1">"c8559"</definedName>
    <definedName name="IQ_ECO_METRIC_8560" hidden="1">"c8560"</definedName>
    <definedName name="IQ_ECO_METRIC_8561" hidden="1">"c8561"</definedName>
    <definedName name="IQ_ECO_METRIC_8565" hidden="1">"c8565"</definedName>
    <definedName name="IQ_ECO_METRIC_8567" hidden="1">"c8567"</definedName>
    <definedName name="IQ_ECO_METRIC_8568" hidden="1">"c8568"</definedName>
    <definedName name="IQ_ECO_METRIC_8569" hidden="1">"c8569"</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"c189"</definedName>
    <definedName name="IQ_EPS_EST_REUT" hidden="1">"c5453"</definedName>
    <definedName name="IQ_EPS_GW_ACT_OR_EST" hidden="1">"c2223"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PRIMARY_EST" hidden="1">"c2226"</definedName>
    <definedName name="IQ_EPS_PRIMARY_HIGH_EST" hidden="1">"c2228"</definedName>
    <definedName name="IQ_EPS_PRIMARY_LOW_EST" hidden="1">"c2229"</definedName>
    <definedName name="IQ_EPS_PRIMARY_MEDIAN_EST" hidden="1">"c2227"</definedName>
    <definedName name="IQ_EPS_PRIMARY_NUM_EST" hidden="1">"c2230"</definedName>
    <definedName name="IQ_EPS_PRIMARY_STDDEV_EST" hidden="1">"c2231"</definedName>
    <definedName name="IQ_EPS_REPORT_ACT_OR_EST" hidden="1">"c2224"</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_REUT" hidden="1">"c5409"</definedName>
    <definedName name="IQ_EST_ACT_BV_THOM" hidden="1">"c5153"</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PRIMARY" hidden="1">"c2232"</definedName>
    <definedName name="IQ_EST_ACT_FFO" hidden="1">"c1666"</definedName>
    <definedName name="IQ_EST_ACT_FFO_REUT" hidden="1">"c3843"</definedName>
    <definedName name="IQ_EST_ACT_FFO_SHARE_SHARE_REUT" hidden="1">"c3843"</definedName>
    <definedName name="IQ_EST_ACT_FFO_THOM" hidden="1">"c4005"</definedName>
    <definedName name="IQ_EST_ACT_NAV" hidden="1">"c1757"</definedName>
    <definedName name="IQ_EST_ACT_NI" hidden="1">"c1722"</definedName>
    <definedName name="IQ_EST_ACT_NI_GW" hidden="1">"c1729"</definedName>
    <definedName name="IQ_EST_ACT_NI_GW_THOM" hidden="1">"c5139"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BV_DIFF_CIQ" hidden="1">"c4765"</definedName>
    <definedName name="IQ_EST_BV_DIFF_REUT" hidden="1">"c5433"</definedName>
    <definedName name="IQ_EST_BV_DIFF_THOM" hidden="1">"c5204"</definedName>
    <definedName name="IQ_EST_BV_SURPRISE_PERCENT_CIQ" hidden="1">"c4766"</definedName>
    <definedName name="IQ_EST_BV_SURPRISE_PERCENT_REUT" hidden="1">"c5434"</definedName>
    <definedName name="IQ_EST_BV_SURPRISE_PERCENT_THOM" hidden="1">"c5205"</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CURRENCY_REUT" hidden="1">"c5437"</definedName>
    <definedName name="IQ_EST_DATE" hidden="1">"c1634"</definedName>
    <definedName name="IQ_EST_DATE_REUT" hidden="1">"c5438"</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1YR_REUT" hidden="1">"c3646"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REUT" hidden="1">"c3633"</definedName>
    <definedName name="IQ_EST_EPS_GROWTH_5YR_STDDEV" hidden="1">"c1660"</definedName>
    <definedName name="IQ_EST_EPS_GROWTH_Q_1YR" hidden="1">"c1641"</definedName>
    <definedName name="IQ_EST_EPS_GROWTH_Q_1YR_REUT" hidden="1">"c5410"</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DIFF_REUT" hidden="1">"c3890"</definedName>
    <definedName name="IQ_EST_FFO_DIFF_THOM" hidden="1">"c5186"</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HARE_SHARE_DIFF_REUT" hidden="1">"c3890"</definedName>
    <definedName name="IQ_EST_FFO_SHARE_SHARE_SURPRISE_PERCENT_REUT" hidden="1">"c3891"</definedName>
    <definedName name="IQ_EST_FFO_SURPRISE_PERCENT" hidden="1">"c1870"</definedName>
    <definedName name="IQ_EST_FFO_SURPRISE_PERCENT_REUT" hidden="1">"c3891"</definedName>
    <definedName name="IQ_EST_FFO_SURPRISE_PERCENT_THOM" hidden="1">"c5187"</definedName>
    <definedName name="IQ_EST_NAV_DIFF" hidden="1">"c1895"</definedName>
    <definedName name="IQ_EST_NAV_SURPRISE_PERCENT" hidden="1">"c1896"</definedName>
    <definedName name="IQ_EST_NI_DIFF" hidden="1">"c1885"</definedName>
    <definedName name="IQ_EST_NI_GW_DIFF" hidden="1">"c1887"</definedName>
    <definedName name="IQ_EST_NI_GW_DIFF_THOM" hidden="1">"c5200"</definedName>
    <definedName name="IQ_EST_NI_GW_SURPRISE_PERCENT" hidden="1">"c1888"</definedName>
    <definedName name="IQ_EST_NI_GW_SURPRISE_PERCENT_THOM" hidden="1">"c5201"</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BUY_CIQ" hidden="1">"c3700"</definedName>
    <definedName name="IQ_EST_NUM_BUY_REUT" hidden="1">"c3869"</definedName>
    <definedName name="IQ_EST_NUM_BUY_THOM" hidden="1">"c5165"</definedName>
    <definedName name="IQ_EST_NUM_HOLD" hidden="1">"c1761"</definedName>
    <definedName name="IQ_EST_NUM_HOLD_CIQ" hidden="1">"c3702"</definedName>
    <definedName name="IQ_EST_NUM_HOLD_REUT" hidden="1">"c3871"</definedName>
    <definedName name="IQ_EST_NUM_HOLD_THOM" hidden="1">"c5167"</definedName>
    <definedName name="IQ_EST_NUM_NO_OPINION" hidden="1">"c1758"</definedName>
    <definedName name="IQ_EST_NUM_OUTPERFORM" hidden="1">"c1760"</definedName>
    <definedName name="IQ_EST_NUM_OUTPERFORM_CIQ" hidden="1">"c3701"</definedName>
    <definedName name="IQ_EST_NUM_OUTPERFORM_REUT" hidden="1">"c3870"</definedName>
    <definedName name="IQ_EST_NUM_OUTPERFORM_THOM" hidden="1">"c5166"</definedName>
    <definedName name="IQ_EST_NUM_SELL" hidden="1">"c1763"</definedName>
    <definedName name="IQ_EST_NUM_SELL_CIQ" hidden="1">"c3704"</definedName>
    <definedName name="IQ_EST_NUM_SELL_REUT" hidden="1">"c3873"</definedName>
    <definedName name="IQ_EST_NUM_SELL_THOM" hidden="1">"c5169"</definedName>
    <definedName name="IQ_EST_NUM_UNDERPERFORM" hidden="1">"c1762"</definedName>
    <definedName name="IQ_EST_NUM_UNDERPERFORM_CIQ" hidden="1">"c3703"</definedName>
    <definedName name="IQ_EST_NUM_UNDERPERFORM_REUT" hidden="1">"c3872"</definedName>
    <definedName name="IQ_EST_NUM_UNDERPERFORM_THOM" hidden="1">"c5168"</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UT_ACT_CAPEX" hidden="1">"c3975"</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"c165"</definedName>
    <definedName name="IQ_EV_OVER_REVENUE_EST_1" hidden="1">"c166"</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TRN_PENSION_FOREIGN" hidden="1">"c408"</definedName>
    <definedName name="IQ_EXP_RETURN_PENSION_DOMESTIC" hidden="1">"c407"</definedName>
    <definedName name="IQ_EXP_RETURN_PENSION_FOREIGN" hidden="1">"c408"</definedName>
    <definedName name="IQ_EXPENSE_CODE_" hidden="1">2293</definedName>
    <definedName name="IQ_EXPLORE_DRILL" hidden="1">"c409"</definedName>
    <definedName name="IQ_EXPORTS_APR_FC_UNUSED_UNUSED_UNUSED" hidden="1">"c8401"</definedName>
    <definedName name="IQ_EXPORTS_APR_UNUSED_UNUSED_UNUSED" hidden="1">"c7521"</definedName>
    <definedName name="IQ_EXPORTS_FC_UNUSED_UNUSED_UNUSED" hidden="1">"c7741"</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_FC_UNUSED_UNUSED_UNUSED" hidden="1">"c8292"</definedName>
    <definedName name="IQ_EXPORTS_GOODS_REAL_SAAR_YOY_UNUSED_UNUSED_UNUSED" hidden="1">"c7412"</definedName>
    <definedName name="IQ_EXPORTS_POP_FC_UNUSED_UNUSED_UNUSED" hidden="1">"c7961"</definedName>
    <definedName name="IQ_EXPORTS_POP_UNUSED_UNUSED_UNUSED" hidden="1">"c7081"</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_FC_UNUSED_UNUSED_UNUSED" hidden="1">"c8296"</definedName>
    <definedName name="IQ_EXPORTS_SERVICES_REAL_SAAR_YOY_UNUSED_UNUSED_UNUSED" hidden="1">"c7416"</definedName>
    <definedName name="IQ_EXPORTS_UNUSED_UNUSED_UNUSED" hidden="1">"c6861"</definedName>
    <definedName name="IQ_EXPORTS_YOY_FC_UNUSED_UNUSED_UNUSED" hidden="1">"c8181"</definedName>
    <definedName name="IQ_EXPORTS_YOY_UNUSED_UNUSED_UNUSED" hidden="1">"c7301"</definedName>
    <definedName name="IQ_EXTRA_ACC_ATEMS_BR" hidden="1">"c412"</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 hidden="1">"c418"</definedName>
    <definedName name="IQ_FFO_EST_CIQ" hidden="1">"c4970"</definedName>
    <definedName name="IQ_FFO_EST_REUT" hidden="1">"c3837"</definedName>
    <definedName name="IQ_FFO_EST_THOM" hidden="1">"c3999"</definedName>
    <definedName name="IQ_FFO_HIGH_EST" hidden="1">"c419"</definedName>
    <definedName name="IQ_FFO_HIGH_EST_CIQ" hidden="1">"c4977"</definedName>
    <definedName name="IQ_FFO_HIGH_EST_REUT" hidden="1">"c3839"</definedName>
    <definedName name="IQ_FFO_HIGH_EST_THOM" hidden="1">"c4001"</definedName>
    <definedName name="IQ_FFO_LOW_EST" hidden="1">"c420"</definedName>
    <definedName name="IQ_FFO_LOW_EST_CIQ" hidden="1">"c4978"</definedName>
    <definedName name="IQ_FFO_LOW_EST_REUT" hidden="1">"c3840"</definedName>
    <definedName name="IQ_FFO_LOW_EST_THOM" hidden="1">"c4002"</definedName>
    <definedName name="IQ_FFO_MEDIAN_EST" hidden="1">"c1665"</definedName>
    <definedName name="IQ_FFO_MEDIAN_EST_CIQ" hidden="1">"c4979"</definedName>
    <definedName name="IQ_FFO_MEDIAN_EST_REUT" hidden="1">"c3838"</definedName>
    <definedName name="IQ_FFO_MEDIAN_EST_THOM" hidden="1">"c4000"</definedName>
    <definedName name="IQ_FFO_NUM_EST" hidden="1">"c421"</definedName>
    <definedName name="IQ_FFO_NUM_EST_CIQ" hidden="1">"c4980"</definedName>
    <definedName name="IQ_FFO_NUM_EST_REUT" hidden="1">"c3841"</definedName>
    <definedName name="IQ_FFO_NUM_EST_THOM" hidden="1">"c4003"</definedName>
    <definedName name="IQ_FFO_PAYOUT_RATIO" hidden="1">"c3492"</definedName>
    <definedName name="IQ_FFO_SHARE_SHARE_EST_REUT" hidden="1">"c3837"</definedName>
    <definedName name="IQ_FFO_SHARE_SHARE_HIGH_EST_REUT" hidden="1">"c3839"</definedName>
    <definedName name="IQ_FFO_SHARE_SHARE_LOW_EST_REUT" hidden="1">"c3840"</definedName>
    <definedName name="IQ_FFO_SHARE_SHARE_MEDIAN_EST_REUT" hidden="1">"c3838"</definedName>
    <definedName name="IQ_FFO_SHARE_SHARE_NUM_EST_REUT" hidden="1">"c3841"</definedName>
    <definedName name="IQ_FFO_SHARE_SHARE_STDDEV_EST_REUT" hidden="1">"c3842"</definedName>
    <definedName name="IQ_FFO_STDDEV_EST" hidden="1">"c422"</definedName>
    <definedName name="IQ_FFO_STDDEV_EST_CIQ" hidden="1">"c4981"</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AFTER_FIVE" hidden="1">"c2086"</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HLB_DUE_NEXTV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I_12M_RETURN" hidden="1">"c25807"</definedName>
    <definedName name="IQ_FII_3M_RETURN" hidden="1">"c25808"</definedName>
    <definedName name="IQ_FII_6M_RETURN" hidden="1">"c25809"</definedName>
    <definedName name="IQ_FII_AVGBIDSPREAD" hidden="1">"c25820"</definedName>
    <definedName name="IQ_FII_CONVEX" hidden="1">"c25799"</definedName>
    <definedName name="IQ_FII_COUPON" hidden="1">"c25800"</definedName>
    <definedName name="IQ_FII_DAILY_RETURN" hidden="1">"c25810"</definedName>
    <definedName name="IQ_FII_DURTW" hidden="1">"c25802"</definedName>
    <definedName name="IQ_FII_EXCESS_RETURN" hidden="1">"c25819"</definedName>
    <definedName name="IQ_FII_INDEXPRICE" hidden="1">"c25806"</definedName>
    <definedName name="IQ_FII_MATURITY" hidden="1">"c25804"</definedName>
    <definedName name="IQ_FII_MODDUR" hidden="1">"c25801"</definedName>
    <definedName name="IQ_FII_MTD_RETURN_COUPON" hidden="1">"c25813"</definedName>
    <definedName name="IQ_FII_MTD_RETURN_CURRENCY" hidden="1">"c25814"</definedName>
    <definedName name="IQ_FII_MTD_RETURN_PAYDOWN" hidden="1">"c25815"</definedName>
    <definedName name="IQ_FII_MTD_RETURN_PRICE" hidden="1">"c25816"</definedName>
    <definedName name="IQ_FII_MTD_RETURN_TOTAL" hidden="1">"c25812"</definedName>
    <definedName name="IQ_FII_MV" hidden="1">"c25803"</definedName>
    <definedName name="IQ_FII_NUMISSUE" hidden="1">"c25805"</definedName>
    <definedName name="IQ_FII_OAS" hidden="1">"c25798"</definedName>
    <definedName name="IQ_FII_RETURN_INCEPTION" hidden="1">"c25811"</definedName>
    <definedName name="IQ_FII_YTD_RETURN" hidden="1">"c25817"</definedName>
    <definedName name="IQ_FII_YTW" hidden="1">"c25818"</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AMOUNT" hidden="1">"c240"</definedName>
    <definedName name="IQ_FIVE_PERCENT_OWNER" hidden="1">"c442"</definedName>
    <definedName name="IQ_FIVE_YEAR_FIXED_AND_FLOATING_RATE_FDIC" hidden="1">"c6422"</definedName>
    <definedName name="IQ_FIVE_YEAR_MORTGAGE_PASS_THROUGHS_FDIC" hidden="1">"c6414"</definedName>
    <definedName name="IQ_FIVEPERCENT_OWNER" hidden="1">"c239"</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UNUSED_UNUSED_UNUSED" hidden="1">"c6978"</definedName>
    <definedName name="IQ_FIXED_INVEST_REAL_YOY_FC_UNUSED_UNUSED_UNUSED" hidden="1">"c8298"</definedName>
    <definedName name="IQ_FIXED_INVEST_REAL_YOY_UNUSED_UNUSED_UNUSED" hidden="1">"c7418"</definedName>
    <definedName name="IQ_FIXED_INVEST_UNUSED_UNUSED_UNUSED" hidden="1">"c6870"</definedName>
    <definedName name="IQ_FIXED_INVEST_YOY_FC_UNUSED_UNUSED_UNUSED" hidden="1">"c8190"</definedName>
    <definedName name="IQ_FIXED_INVEST_YOY_UNUSED_UNUSED_UNUSED" hidden="1">"c7310"</definedName>
    <definedName name="IQ_FLOAT" hidden="1">"c225"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ELD_MATURITY_FDIC" hidden="1">"c6408"</definedName>
    <definedName name="IQ_HG_REV_OTHER_CASINO" hidden="1">"c8721"</definedName>
    <definedName name="IQ_HG_REV_OTHER_HOTEL_MOTEL" hidden="1">"c8731"</definedName>
    <definedName name="IQ_HG_REV_TOTAL_CASINO_GAMING" hidden="1">"c8723"</definedName>
    <definedName name="IQ_HG_REV_TOTAL_HOTEL_MOTEL" hidden="1">"c8732"</definedName>
    <definedName name="IQ_HIGH_TARGET_PRICE" hidden="1">"c1651"</definedName>
    <definedName name="IQ_HIGH_TARGET_PRICE_REUT" hidden="1">"c5317"</definedName>
    <definedName name="IQ_HIGHPRICE" hidden="1">"c545"</definedName>
    <definedName name="IQ_HOME_EQUITY_LOC_NET_CHARGE_OFFS_FDIC" hidden="1">"c6644"</definedName>
    <definedName name="IQ_HOME_EQUITY_LOC_TOTAL_CHARGE_OFFS_FDIC" hidden="1">"c6606"</definedName>
    <definedName name="IQ_HOME_EQUITY_LOC_TOTAL_RECOVERIES_FDIC" hidden="1">"c6625"</definedName>
    <definedName name="IQ_HOMEOWNERS_WRITTEN" hidden="1">"c546"</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IMPAIR_OIL" hidden="1">"c547"</definedName>
    <definedName name="IQ_IMPAIRMENT_GW" hidden="1">"c548"</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YOY_FC_UNUSED_UNUSED_UNUSED" hidden="1">"c8304"</definedName>
    <definedName name="IQ_IMPORTS_GOODS_SERVICES_REAL_SAAR_YOY_UNUSED_UNUSED_UNUSED" hidden="1">"c7424"</definedName>
    <definedName name="IQ_IMPORTS_GOODS_SERVICES_UNUSED_UNUSED_UNUSED" hidden="1">"c6889"</definedName>
    <definedName name="IQ_IMPORTS_GOODS_SERVICES_YOY_FC_UNUSED_UNUSED_UNUSED" hidden="1">"c8209"</definedName>
    <definedName name="IQ_IMPORTS_GOODS_SERVICES_YOY_UNUSED_UNUSED_UNUSED" hidden="1">"c7329"</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PROVIDED_DIVIDEND" hidden="1">"c19252"</definedName>
    <definedName name="IQ_INDEXCONSTITUENT_CLOSEPRICE" hidden="1">"c19241"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 hidden="1">"c1534"</definedName>
    <definedName name="IQ_INSIDER_3MTH_BOUGHT_PCT" hidden="1">"c1534"</definedName>
    <definedName name="IQ_INSIDER_3MTH_NET" hidden="1">"c1535"</definedName>
    <definedName name="IQ_INSIDER_3MTH_NET_PCT" hidden="1">"c1535"</definedName>
    <definedName name="IQ_INSIDER_3MTH_SOLD" hidden="1">"c1533"</definedName>
    <definedName name="IQ_INSIDER_3MTH_SOLD_PCT" hidden="1">"c1533"</definedName>
    <definedName name="IQ_INSIDER_6MTH_BOUGHT" hidden="1">"c1537"</definedName>
    <definedName name="IQ_INSIDER_6MTH_BOUGHT_PCT" hidden="1">"c1537"</definedName>
    <definedName name="IQ_INSIDER_6MTH_NET" hidden="1">"c1538"</definedName>
    <definedName name="IQ_INSIDER_6MTH_NET_PCT" hidden="1">"c1538"</definedName>
    <definedName name="IQ_INSIDER_6MTH_SOLD" hidden="1">"c1536"</definedName>
    <definedName name="IQ_INSIDER_6MTH_SOLD_PCT" hidden="1">"c1536"</definedName>
    <definedName name="IQ_INSIDER_AMOUNT" hidden="1">"c238"</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AMOUNT" hidden="1">"c236"</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L_EPS_EST" hidden="1">"c24729"</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LT_DEBT" hidden="1">"c2086"</definedName>
    <definedName name="IQ_INTEREST_RATE_CONTRACTS_FDIC" hidden="1">"c6512"</definedName>
    <definedName name="IQ_INTEREST_RATE_EXPOSURES_FDIC" hidden="1">"c6662"</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"c151"</definedName>
    <definedName name="IQ_LAST_EBITDA_MARGIN" hidden="1">"c150"</definedName>
    <definedName name="IQ_LAST_GROSS_MARGIN" hidden="1">"c149"</definedName>
    <definedName name="IQ_LAST_NET_INC_MARGIN" hidden="1">"c152"</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"100"</definedName>
    <definedName name="IQ_LATESTQ" hidden="1">500</definedName>
    <definedName name="IQ_LATESTQFR" hidden="1">"50"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ISTING_CURRENCY" hidden="1">"c2127"</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CRO_SURVEY_CONSUMER_SENTIMENT" hidden="1">"c20808"</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GA_MARGIN" hidden="1">"c9930"</definedName>
    <definedName name="IQ_MC_GA_OPERATING_REV" hidden="1">"c9929"</definedName>
    <definedName name="IQ_MC_MEDICAL_EXPENSE_RATIO" hidden="1">"c9927"</definedName>
    <definedName name="IQ_MC_RATIO" hidden="1">"c2783"</definedName>
    <definedName name="IQ_MC_SGA_MARGIN" hidden="1">"c9932"</definedName>
    <definedName name="IQ_MC_SGA_OPERATING_REV" hidden="1">"c9931"</definedName>
    <definedName name="IQ_MC_STATUTORY_SURPLUS" hidden="1">"c2772"</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41704.5903009259</definedName>
    <definedName name="IQ_NAMES_REVISION_DATE__1" hidden="1">43452.5912615741</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"c158"</definedName>
    <definedName name="IQ_NET_INC_GROWTH_2" hidden="1">"c162"</definedName>
    <definedName name="IQ_NET_INC_MARGIN" hidden="1">"c1398"</definedName>
    <definedName name="IQ_NET_INCOME_FDIC" hidden="1">"c6587"</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EST_THOM" hidden="1">"c5133"</definedName>
    <definedName name="IQ_NI_GW_HIGH_EST" hidden="1">"c1725"</definedName>
    <definedName name="IQ_NI_GW_HIGH_EST_THOM" hidden="1">"c5135"</definedName>
    <definedName name="IQ_NI_GW_LOW_EST" hidden="1">"c1726"</definedName>
    <definedName name="IQ_NI_GW_LOW_EST_THOM" hidden="1">"c5136"</definedName>
    <definedName name="IQ_NI_GW_MEDIAN_EST" hidden="1">"c1724"</definedName>
    <definedName name="IQ_NI_GW_MEDIAN_EST_THOM" hidden="1">"c5134"</definedName>
    <definedName name="IQ_NI_GW_NUM_EST" hidden="1">"c1727"</definedName>
    <definedName name="IQ_NI_GW_NUM_EST_THOM" hidden="1">"c5137"</definedName>
    <definedName name="IQ_NI_GW_STDDEV_EST" hidden="1">"c1728"</definedName>
    <definedName name="IQ_NI_GW_STDDEV_EST_THOM" hidden="1">"c5138"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UNUSED_UNUSED_UNUSED" hidden="1">"c6928"</definedName>
    <definedName name="IQ_NONRES_FIXED_INVEST_PRIV_YOY_FC_UNUSED_UNUSED_UNUSED" hidden="1">"c8248"</definedName>
    <definedName name="IQ_NONRES_FIXED_INVEST_PRIV_YOY_UNUSED_UNUSED_UNUSED" hidden="1">"c7368"</definedName>
    <definedName name="IQ_NONTRANSACTION_ACCOUNTS_FDIC" hidden="1">"c6552"</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_OFFIC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CLASSB" hidden="1">"c1969"</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AILY_PRDUCTION_GROWTH_GAS" hidden="1">"c10073"</definedName>
    <definedName name="IQ_OG_DAILY_PRDUCTION_GROWTH_GAS_EQUIVALENT" hidden="1">"c10076"</definedName>
    <definedName name="IQ_OG_DAILY_PRDUCTION_GROWTH_NGL" hidden="1">"c10074"</definedName>
    <definedName name="IQ_OG_DAILY_PRDUCTION_GROWTH_OIL" hidden="1">"c10072"</definedName>
    <definedName name="IQ_OG_DAILY_PR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 hidden="1">"c1999"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DUCTION_GROWTH_GAS" hidden="1">"c10067"</definedName>
    <definedName name="IQ_OG_PRDUCTION_GROWTH_GAS_EQUIVALENT" hidden="1">"c10070"</definedName>
    <definedName name="IQ_OG_PRDUCTION_GROWTH_NGL" hidden="1">"c10068"</definedName>
    <definedName name="IQ_OG_PRDUCTION_GROWTH_OIL" hidden="1">"c10066"</definedName>
    <definedName name="IQ_OG_PRDUCTION_GROWTH_OIL_EQUIVALENT" hidden="1">"c10069"</definedName>
    <definedName name="IQ_OG_PRDUCTION_GROWTH_TOAL" hidden="1">"c10071"</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CERCISED" hidden="1">"c2116"</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MINING_REVENUE_COAL" hidden="1">"c15931"</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UTSTANDING_FILING_DATE_TOTAL" hidden="1">"c2107"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SHARE_SHARE_12MONTHS" hidden="1">"c1828"</definedName>
    <definedName name="IQ_PERCENT_CHANGE_EST_FFO_SHARE_SHARE_12MONTHS_CIQ" hidden="1">"c3769"</definedName>
    <definedName name="IQ_PERCENT_CHANGE_EST_FFO_SHARE_SHARE_12MONTHS_REUT" hidden="1">"c3938"</definedName>
    <definedName name="IQ_PERCENT_CHANGE_EST_FFO_SHARE_SHARE_18MONTHS" hidden="1">"c1829"</definedName>
    <definedName name="IQ_PERCENT_CHANGE_EST_FFO_SHARE_SHARE_18MONTHS_CIQ" hidden="1">"c3770"</definedName>
    <definedName name="IQ_PERCENT_CHANGE_EST_FFO_SHARE_SHARE_18MONTHS_REUT" hidden="1">"c3939"</definedName>
    <definedName name="IQ_PERCENT_CHANGE_EST_FFO_SHARE_SHARE_3MONTHS" hidden="1">"c1825"</definedName>
    <definedName name="IQ_PERCENT_CHANGE_EST_FFO_SHARE_SHARE_3MONTHS_CIQ" hidden="1">"c3766"</definedName>
    <definedName name="IQ_PERCENT_CHANGE_EST_FFO_SHARE_SHARE_3MONTHS_REUT" hidden="1">"c3935"</definedName>
    <definedName name="IQ_PERCENT_CHANGE_EST_FFO_SHARE_SHARE_6MONTHS" hidden="1">"c1826"</definedName>
    <definedName name="IQ_PERCENT_CHANGE_EST_FFO_SHARE_SHARE_6MONTHS_CIQ" hidden="1">"c3767"</definedName>
    <definedName name="IQ_PERCENT_CHANGE_EST_FFO_SHARE_SHARE_6MONTHS_REUT" hidden="1">"c3936"</definedName>
    <definedName name="IQ_PERCENT_CHANGE_EST_FFO_SHARE_SHARE_9MONTHS" hidden="1">"c1827"</definedName>
    <definedName name="IQ_PERCENT_CHANGE_EST_FFO_SHARE_SHARE_9MONTHS_CIQ" hidden="1">"c3768"</definedName>
    <definedName name="IQ_PERCENT_CHANGE_EST_FFO_SHARE_SHARE_9MONTHS_REUT" hidden="1">"c3937"</definedName>
    <definedName name="IQ_PERCENT_CHANGE_EST_FFO_SHARE_SHARE_DAY" hidden="1">"c1822"</definedName>
    <definedName name="IQ_PERCENT_CHANGE_EST_FFO_SHARE_SHARE_DAY_CIQ" hidden="1">"c3764"</definedName>
    <definedName name="IQ_PERCENT_CHANGE_EST_FFO_SHARE_SHARE_DAY_REUT" hidden="1">"c3933"</definedName>
    <definedName name="IQ_PERCENT_CHANGE_EST_FFO_SHARE_SHARE_MONTH" hidden="1">"c1824"</definedName>
    <definedName name="IQ_PERCENT_CHANGE_EST_FFO_SHARE_SHARE_MONTH_CIQ" hidden="1">"c3765"</definedName>
    <definedName name="IQ_PERCENT_CHANGE_EST_FFO_SHARE_SHARE_MONTH_REUT" hidden="1">"c3934"</definedName>
    <definedName name="IQ_PERCENT_CHANGE_EST_FFO_SHARE_SHARE_WEEK" hidden="1">"c1823"</definedName>
    <definedName name="IQ_PERCENT_CHANGE_EST_FFO_SHARE_SHARE_WEEK_CIQ" hidden="1">"c3795"</definedName>
    <definedName name="IQ_PERCENT_CHANGE_EST_FFO_SHARE_SHARE_WEEK_REUT" hidden="1">"c3964"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CENT_FLOAT" hidden="1">"c227"</definedName>
    <definedName name="IQ_PERCENT_INSURED_FDIC" hidden="1">"c6374"</definedName>
    <definedName name="IQ_PERIODDATE" hidden="1">"c1414"</definedName>
    <definedName name="IQ_PERIODDATE_BS" hidden="1">"c1032"</definedName>
    <definedName name="IQ_PERIODDATE_CF" hidden="1">"c1033"</definedName>
    <definedName name="IQ_PERIODDATE_FDIC" hidden="1">"c13646"</definedName>
    <definedName name="IQ_PERIODDATE_IS" hidden="1">"c1034"</definedName>
    <definedName name="IQ_PERIODLENGTH_CF" hidden="1">"c1502"</definedName>
    <definedName name="IQ_PERIODLENGTH_IS" hidden="1">"c1503"</definedName>
    <definedName name="IQ_PERTYPE" hidden="1">"c1611"</definedName>
    <definedName name="IQ_PHARMBIO_NUMBER_PROD__APPROVED_DURING_PERIOD" hidden="1">"c10027"</definedName>
    <definedName name="IQ_PHARMBIO_NUMBER_PROD__CLINICAL_DEV" hidden="1">"c10022"</definedName>
    <definedName name="IQ_PHARMBIO_NUMBER_PROD__LAUNCHED_DURING_PERIOD" hidden="1">"c10028"</definedName>
    <definedName name="IQ_PHARMBIO_NUMBER_PROD__PHASE_I" hidden="1">"c10023"</definedName>
    <definedName name="IQ_PHARMBIO_NUMBER_PROD__PHASE_II" hidden="1">"c10024"</definedName>
    <definedName name="IQ_PHARMBIO_NUMBER_PROD__PHASE_III" hidden="1">"c10025"</definedName>
    <definedName name="IQ_PHARMBIO_NUMBER_PROD__PRE_CLINICAL_TRIALS" hidden="1">"c10021"</definedName>
    <definedName name="IQ_PHARMBIO_NUMBER_PROD__PRE_REGISTRATION" hidden="1">"c10026"</definedName>
    <definedName name="IQ_PHARMBIO_NUMBER_PROD__RESEARCH_DEV" hidden="1">"c10020"</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"c16"</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ETAX_RETURN_ASSETS_FDIC" hidden="1">"c6731"</definedName>
    <definedName name="IQ_PRICE_CFPS_FWD" hidden="1">"c2237"</definedName>
    <definedName name="IQ_PRICE_OVER_BVPS" hidden="1">"c1412"</definedName>
    <definedName name="IQ_PRICE_OVER_EPS_EST" hidden="1">"c174"</definedName>
    <definedName name="IQ_PRICE_OVER_EPS_EST_1" hidden="1">"c175"</definedName>
    <definedName name="IQ_PRICE_OVER_LTM_EPS" hidden="1">"c1413"</definedName>
    <definedName name="IQ_PRICE_TARGET" hidden="1">"c82"</definedName>
    <definedName name="IQ_PRICE_TARGET_REUT" hidden="1">"c3631"</definedName>
    <definedName name="IQ_PRICEDATE" hidden="1">"c1069"</definedName>
    <definedName name="IQ_PRICEDATETIME" hidden="1">"IQ_PRICEDATETIME"</definedName>
    <definedName name="IQ_PRICING_DATE" hidden="1">"c1613"</definedName>
    <definedName name="IQ_PRIMARY_EPS_TYPE_THOM" hidden="1">"c5297"</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"c190"</definedName>
    <definedName name="IQ_REVENUE_EST_REUT" hidden="1">"c3634"</definedName>
    <definedName name="IQ_REVENUE_GROWTH_1" hidden="1">"c155"</definedName>
    <definedName name="IQ_REVENUE_GROWTH_2" hidden="1">"c159"</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39545.5323148148</definedName>
    <definedName name="IQ_REVISION_DATE__1" hidden="1">39012.9845138889</definedName>
    <definedName name="IQ_REVOLVING_SECURED_1_4_NON_ACCRUAL_FFIEC" hidden="1">"c13314"</definedName>
    <definedName name="IQ_REVOLVING_SECURED_1_–4_NON_ACCRUAL_FFIEC" hidden="1">"c13314"</definedName>
    <definedName name="IQ_RISK_ADJ_BANK_ASSETS" hidden="1">"c2670"</definedName>
    <definedName name="IQ_RISK_WEIGHTED_ASSETS_FDIC" hidden="1">"c6370"</definedName>
    <definedName name="IQ_ROYALTY_REVENUE_COAL" hidden="1">"c15932"</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_UNITS" hidden="1">"c10005"</definedName>
    <definedName name="IQ_SEMI_BOOKINGS_AVG_PRICE" hidden="1">"c10002"</definedName>
    <definedName name="IQ_SEMI_BOOKINGS_UNITS" hidden="1">"c10001"</definedName>
    <definedName name="IQ_SEMI_BOOKINGS_VALUE" hidden="1">"c10003"</definedName>
    <definedName name="IQ_SEMI_BOOKINGS_VALUE_CHANGE" hidden="1">"c10004"</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INTEREST_VOLUME" hidden="1">"c228"</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C_ACTION" hidden="1">"c2644"</definedName>
    <definedName name="IQ_SP_ISSUE_LC_DATE" hidden="1">"c2643"</definedName>
    <definedName name="IQ_SP_ISSUE_LC_LT" hidden="1">"c2645"</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NDBY_LETTERS_CREDIT_THRIFT" hidden="1">"c25614"</definedName>
    <definedName name="IQ_STANDBY_LOC_FHLB_BANK_BEHALF_OFF_BS_FFIEC" hidden="1">"c15412"</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GS_FIN" hidden="1">"c2998"</definedName>
    <definedName name="IQ_STOCK_BASED_COGS_UTIL" hidden="1">"c2997"</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LASTCLOSE" hidden="1">"c1855"</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DUE" hidden="1">"c2509"</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ADVISORS" hidden="1">"c2387"</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ADVISORS" hidden="1">"c2388"</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BDEBT" hidden="1">"c2370"</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ADVISORS" hidden="1">"c2386"</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 hidden="1">"c2930"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 hidden="1">"c2932"</definedName>
    <definedName name="IQ_US_GAAP_CL_ADJ" hidden="1">"c2927"</definedName>
    <definedName name="IQ_US_GAAP_COST_REV" hidden="1">"c2965"</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 hidden="1">"c2973"</definedName>
    <definedName name="IQ_US_GAAP_DO_ADJ" hidden="1">"c2959"</definedName>
    <definedName name="IQ_US_GAAP_EXTRA_ACC_ITEMS" hidden="1">"c2972"</definedName>
    <definedName name="IQ_US_GAAP_EXTRA_ACC_ITEMS_ADJ" hidden="1">"c2958"</definedName>
    <definedName name="IQ_US_GAAP_INC_TAX" hidden="1">"c2975"</definedName>
    <definedName name="IQ_US_GAAP_INC_TAX_ADJ" hidden="1">"c2961"</definedName>
    <definedName name="IQ_US_GAAP_INTEREST_EXP" hidden="1">"c2971"</definedName>
    <definedName name="IQ_US_GAAP_INTEREST_EXP_ADJ" hidden="1">"c2957"</definedName>
    <definedName name="IQ_US_GAAP_LIAB_LT" hidden="1">"c2933"</definedName>
    <definedName name="IQ_US_GAAP_LIAB_LT_ADJ" hidden="1">"c2928"</definedName>
    <definedName name="IQ_US_GAAP_LIAB_TOTAL_LIAB" hidden="1">"c2933"</definedName>
    <definedName name="IQ_US_GAAP_MINORITY_INTEREST_IS" hidden="1">"c2974"</definedName>
    <definedName name="IQ_US_GAAP_MINORITY_INTEREST_IS_ADJ" hidden="1">"c2960"</definedName>
    <definedName name="IQ_US_GAAP_NCA" hidden="1">"c2931"</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EXCL" hidden="1">"c2977"</definedName>
    <definedName name="IQ_US_GAAP_NI_AVAIL_INCL" hidden="1">"c2978"</definedName>
    <definedName name="IQ_US_GAAP_OTHER_ADJ_ADJ" hidden="1">"c2962"</definedName>
    <definedName name="IQ_US_GAAP_OTHER_NON_OPER" hidden="1">"c2969"</definedName>
    <definedName name="IQ_US_GAAP_OTHER_NON_OPER_ADJ" hidden="1">"c2955"</definedName>
    <definedName name="IQ_US_GAAP_OTHER_OPER" hidden="1">"c2968"</definedName>
    <definedName name="IQ_US_GAAP_OTHER_OPER_ADJ" hidden="1">"c2954"</definedName>
    <definedName name="IQ_US_GAAP_RD" hidden="1">"c2967"</definedName>
    <definedName name="IQ_US_GAAP_RD_ADJ" hidden="1">"c2953"</definedName>
    <definedName name="IQ_US_GAAP_SGA" hidden="1">"c2966"</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 hidden="1">"c2964"</definedName>
    <definedName name="IQ_US_GAAP_TOTAL_REV_ADJ" hidden="1">"c2950"</definedName>
    <definedName name="IQ_US_GAAP_TOTAL_UNUSUAL" hidden="1">"c2970"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B_BOOKMARK_COUNT" hidden="1">1</definedName>
    <definedName name="IQB_BOOKMARK_LOCATION_0" hidden="1">#REF!</definedName>
    <definedName name="IQRA3" hidden="1">"$A$4:$A$1044"</definedName>
    <definedName name="IQRA7" hidden="1">"$A$8:$A$260"</definedName>
    <definedName name="IQRA8" hidden="1">"$A$9:$A$260"</definedName>
    <definedName name="IQRAB2" hidden="1">"$AB$3"</definedName>
    <definedName name="IQRAC7" hidden="1">"$AC$8:$AC$259"</definedName>
    <definedName name="IQRAD7" hidden="1">"$AD$8:$AD$259"</definedName>
    <definedName name="IQRAJ7" hidden="1">"$AJ$8:$AJ$259"</definedName>
    <definedName name="IQRB39" hidden="1">"$B$40:$B$61"</definedName>
    <definedName name="IQRB5" hidden="1">"$B$6:$B$585"</definedName>
    <definedName name="IQRB6" hidden="1">"$B$7:$B$259"</definedName>
    <definedName name="IQRB7" hidden="1">"$B$8:$B$259"</definedName>
    <definedName name="IQRB8" hidden="1">"$B$9:$B$260"</definedName>
    <definedName name="IQRBB40" hidden="1">"$BB$41:$BB$45"</definedName>
    <definedName name="IQRC182" hidden="1">"$C$183:$C$434"</definedName>
    <definedName name="IQRC256" hidden="1">"$C$257:$C$509"</definedName>
    <definedName name="IQRC8" hidden="1">"$C$9:$C$261"</definedName>
    <definedName name="IQRCompaniesH12" hidden="1">[36]Companies!$I$12:$M$12</definedName>
    <definedName name="IQRCompaniesH13" hidden="1">[36]Companies!$I$13:$M$13</definedName>
    <definedName name="IQRCompaniesH14" hidden="1">[36]Companies!$I$14:$M$14</definedName>
    <definedName name="IQRCompaniesH15" hidden="1">[36]Companies!$I$15:$M$15</definedName>
    <definedName name="IQRCompaniesH16" hidden="1">[36]Companies!$I$16:$M$16</definedName>
    <definedName name="IQRCompaniesH17" hidden="1">[36]Companies!$I$17:$M$17</definedName>
    <definedName name="IQRCompaniesH18" hidden="1">[36]Companies!$I$18:$M$18</definedName>
    <definedName name="IQRCompaniesH19" hidden="1">[36]Companies!$I$19:$M$19</definedName>
    <definedName name="IQRCompaniesN12" hidden="1">[36]Companies!$O$12:$S$12</definedName>
    <definedName name="IQRCompaniesN13" hidden="1">[36]Companies!$O$13:$S$13</definedName>
    <definedName name="IQRCompaniesN14" hidden="1">[36]Companies!$O$14:$S$14</definedName>
    <definedName name="IQRCompaniesN15" hidden="1">[36]Companies!$O$15:$S$15</definedName>
    <definedName name="IQRCompaniesN16" hidden="1">[36]Companies!$O$16:$S$16</definedName>
    <definedName name="IQRCompaniesN17" hidden="1">[36]Companies!$O$17:$S$17</definedName>
    <definedName name="IQRCompaniesN18" hidden="1">[36]Companies!$O$18:$S$18</definedName>
    <definedName name="IQRCompaniesN19" hidden="1">[36]Companies!$O$19:$S$19</definedName>
    <definedName name="IQRD260" hidden="1">"$D$261:$D$513"</definedName>
    <definedName name="IQRD39" hidden="1">"$D$40:$D$61"</definedName>
    <definedName name="IQRD44" hidden="1">"$D$45:$D$297"</definedName>
    <definedName name="IQRD6" hidden="1">"$D$7"</definedName>
    <definedName name="IQRF21" hidden="1">"$F$22:$F$274"</definedName>
    <definedName name="IQRF39" hidden="1">"$F$40:$F$61"</definedName>
    <definedName name="IQRH59" hidden="1">"$H$60"</definedName>
    <definedName name="IQRH6" hidden="1">"$H$7:$H$112"</definedName>
    <definedName name="IQRH7" hidden="1">"$H$8:$H$259"</definedName>
    <definedName name="IQRI2" hidden="1">"$I$3:$I$66"</definedName>
    <definedName name="IQRI39" hidden="1">"$I$40:$I$61"</definedName>
    <definedName name="IQRI4" hidden="1">"$I$5:$I$759"</definedName>
    <definedName name="IQRI6" hidden="1">"$I$7:$I$112"</definedName>
    <definedName name="IQRI7" hidden="1">"$I$8:$I$259"</definedName>
    <definedName name="IQRJ3" hidden="1">"$J$4:$J$67"</definedName>
    <definedName name="IQRJ59" hidden="1">"$J$60"</definedName>
    <definedName name="IQRJ6" hidden="1">"$J$7:$J$112"</definedName>
    <definedName name="IQRK35" hidden="1">"$K$36:$K$288"</definedName>
    <definedName name="IQRL16" hidden="1">"$L$17:$L$21"</definedName>
    <definedName name="IQRL39" hidden="1">"$L$40:$L$61"</definedName>
    <definedName name="IQRL59" hidden="1">"$L$60"</definedName>
    <definedName name="IQRL7" hidden="1">"$L$8:$L$260"</definedName>
    <definedName name="IQRM15" hidden="1">"$M$16"</definedName>
    <definedName name="IQRM16" hidden="1">"$N$16"</definedName>
    <definedName name="IQRM17" hidden="1">"$M$18:$M$22"</definedName>
    <definedName name="IQRM2" hidden="1">"$M$3:$M$253"</definedName>
    <definedName name="IQRM39" hidden="1">"$M$40:$M$61"</definedName>
    <definedName name="IQRM8" hidden="1">"$M$9:$M$263"</definedName>
    <definedName name="IQRN2" hidden="1">"$N$3:$N$256"</definedName>
    <definedName name="IQRO2" hidden="1">"$O$3:$O$256"</definedName>
    <definedName name="IQRO39" hidden="1">"$O$40:$O$61"</definedName>
    <definedName name="IQRO7" hidden="1">"$O$8:$O$259"</definedName>
    <definedName name="IQRP2" hidden="1">"$P$3:$P$256"</definedName>
    <definedName name="IQRP39" hidden="1">"$P$40:$P$61"</definedName>
    <definedName name="IQRP7" hidden="1">"$P$8:$P$259"</definedName>
    <definedName name="IQRPeopleH12" hidden="1">[36]People!$I$12:$L$12</definedName>
    <definedName name="IQRPeopleH13" hidden="1">[36]People!$I$13:$M$13</definedName>
    <definedName name="IQRPeopleH14" hidden="1">[36]People!$I$14:$L$14</definedName>
    <definedName name="IQRPeopleN12" hidden="1">[36]People!$O$12:$R$12</definedName>
    <definedName name="IQRPeopleN13" hidden="1">[36]People!$O$13:$S$13</definedName>
    <definedName name="IQRPeopleN14" hidden="1">[36]People!$O$14:$R$14</definedName>
    <definedName name="IQRR2" hidden="1">"$R$3:$R$256"</definedName>
    <definedName name="IQRR757" hidden="1">"$R$758:$R$1511"</definedName>
    <definedName name="IQRS6" hidden="1">"$S$7:$S$259"</definedName>
    <definedName name="IQRT2" hidden="1">"$T$3:$T$256"</definedName>
    <definedName name="IQRU11" hidden="1">"$U$12:$U$264"</definedName>
    <definedName name="IQRU2" hidden="1">"$U$3:$U$256"</definedName>
    <definedName name="IQRV11" hidden="1">"$V$12:$V$264"</definedName>
    <definedName name="IQRV7" hidden="1">"$V$8:$V$259"</definedName>
    <definedName name="IQRV759" hidden="1">"$V$760:$V$1513"</definedName>
    <definedName name="IQRW2" hidden="1">"$W$3:$W$256"</definedName>
    <definedName name="IQRW7" hidden="1">"$W$8:$W$259"</definedName>
    <definedName name="IQRX2" hidden="1">"$X$3:$X$256"</definedName>
    <definedName name="IQRZ2" hidden="1">"$Z$3"</definedName>
    <definedName name="iQShowHideColumns" hidden="1">"iQShowAll"</definedName>
    <definedName name="IsColHidden" hidden="1">FALSE</definedName>
    <definedName name="IsLTMColHidden" hidden="1">FALSE</definedName>
    <definedName name="iv" localSheetId="2" hidden="1">{#N/A,#N/A,TRUE,"F3 Bullets";#N/A,#N/A,TRUE,"FD III Port Summ";#N/A,#N/A,TRUE,"BV Valuation";#N/A,#N/A,TRUE,"MV Valuation";#N/A,#N/A,TRUE,"Fd III Cap. Position ";#N/A,#N/A,TRUE,"Beacon";#N/A,#N/A,TRUE,"CII";#N/A,#N/A,TRUE,"MCA";#N/A,#N/A,TRUE,"Elm";#N/A,#N/A,TRUE,"Tharco";#N/A,#N/A,TRUE,"Dee H";#N/A,#N/A,TRUE,"Globe";#N/A,#N/A,TRUE,"Hunt Valve";#N/A,#N/A,TRUE,"KBA";#N/A,#N/A,TRUE,"Glassmaster";#N/A,#N/A,TRUE,"May";#N/A,#N/A,TRUE,"ACE"}</definedName>
    <definedName name="iv" localSheetId="1" hidden="1">{#N/A,#N/A,TRUE,"F3 Bullets";#N/A,#N/A,TRUE,"FD III Port Summ";#N/A,#N/A,TRUE,"BV Valuation";#N/A,#N/A,TRUE,"MV Valuation";#N/A,#N/A,TRUE,"Fd III Cap. Position ";#N/A,#N/A,TRUE,"Beacon";#N/A,#N/A,TRUE,"CII";#N/A,#N/A,TRUE,"MCA";#N/A,#N/A,TRUE,"Elm";#N/A,#N/A,TRUE,"Tharco";#N/A,#N/A,TRUE,"Dee H";#N/A,#N/A,TRUE,"Globe";#N/A,#N/A,TRUE,"Hunt Valve";#N/A,#N/A,TRUE,"KBA";#N/A,#N/A,TRUE,"Glassmaster";#N/A,#N/A,TRUE,"May";#N/A,#N/A,TRUE,"ACE"}</definedName>
    <definedName name="iv" hidden="1">{#N/A,#N/A,TRUE,"F3 Bullets";#N/A,#N/A,TRUE,"FD III Port Summ";#N/A,#N/A,TRUE,"BV Valuation";#N/A,#N/A,TRUE,"MV Valuation";#N/A,#N/A,TRUE,"Fd III Cap. Position ";#N/A,#N/A,TRUE,"Beacon";#N/A,#N/A,TRUE,"CII";#N/A,#N/A,TRUE,"MCA";#N/A,#N/A,TRUE,"Elm";#N/A,#N/A,TRUE,"Tharco";#N/A,#N/A,TRUE,"Dee H";#N/A,#N/A,TRUE,"Globe";#N/A,#N/A,TRUE,"Hunt Valve";#N/A,#N/A,TRUE,"KBA";#N/A,#N/A,TRUE,"Glassmaster";#N/A,#N/A,TRUE,"May";#N/A,#N/A,TRUE,"ACE"}</definedName>
    <definedName name="iyrt" localSheetId="2" hidden="1">{#N/A,#N/A,TRUE,"A";#N/A,#N/A,TRUE,"B";#N/A,#N/A,TRUE,"C";#N/A,#N/A,TRUE,"D";#N/A,#N/A,TRUE,"E"}</definedName>
    <definedName name="iyrt" localSheetId="1" hidden="1">{#N/A,#N/A,TRUE,"A";#N/A,#N/A,TRUE,"B";#N/A,#N/A,TRUE,"C";#N/A,#N/A,TRUE,"D";#N/A,#N/A,TRUE,"E"}</definedName>
    <definedName name="iyrt" hidden="1">{#N/A,#N/A,TRUE,"A";#N/A,#N/A,TRUE,"B";#N/A,#N/A,TRUE,"C";#N/A,#N/A,TRUE,"D";#N/A,#N/A,TRUE,"E"}</definedName>
    <definedName name="j" localSheetId="2" hidden="1">{"sort",#N/A,FALSE,"Sheet1"}</definedName>
    <definedName name="j" localSheetId="1" hidden="1">{"sort",#N/A,FALSE,"Sheet1"}</definedName>
    <definedName name="j" hidden="1">{"sort",#N/A,FALSE,"Sheet1"}</definedName>
    <definedName name="janpayor" localSheetId="2" hidden="1">{"sort",#N/A,FALSE,"Sheet1"}</definedName>
    <definedName name="janpayor" localSheetId="1" hidden="1">{"sort",#N/A,FALSE,"Sheet1"}</definedName>
    <definedName name="janpayor" hidden="1">{"sort",#N/A,FALSE,"Sheet1"}</definedName>
    <definedName name="jdgfghdf" hidden="1">'[9]Variance Sum '!#REF!</definedName>
    <definedName name="jeyj" localSheetId="2" hidden="1">{#N/A,#N/A,FALSE,"Projections";#N/A,#N/A,FALSE,"AccrDil";#N/A,#N/A,FALSE,"PurchPriMult";#N/A,#N/A,FALSE,"Mults7_13";#N/A,#N/A,FALSE,"Mkt Mults";#N/A,#N/A,FALSE,"Acq Mults";#N/A,#N/A,FALSE,"StockPrices";#N/A,#N/A,FALSE,"Prem Paid";#N/A,#N/A,FALSE,"DCF";#N/A,#N/A,FALSE,"AUTO";#N/A,#N/A,FALSE,"Relative Trading";#N/A,#N/A,FALSE,"Mkt Val";#N/A,#N/A,FALSE,"Acq Val"}</definedName>
    <definedName name="jeyj" localSheetId="1" hidden="1">{#N/A,#N/A,FALSE,"Projections";#N/A,#N/A,FALSE,"AccrDil";#N/A,#N/A,FALSE,"PurchPriMult";#N/A,#N/A,FALSE,"Mults7_13";#N/A,#N/A,FALSE,"Mkt Mults";#N/A,#N/A,FALSE,"Acq Mults";#N/A,#N/A,FALSE,"StockPrices";#N/A,#N/A,FALSE,"Prem Paid";#N/A,#N/A,FALSE,"DCF";#N/A,#N/A,FALSE,"AUTO";#N/A,#N/A,FALSE,"Relative Trading";#N/A,#N/A,FALSE,"Mkt Val";#N/A,#N/A,FALSE,"Acq Val"}</definedName>
    <definedName name="jeyj" hidden="1">{#N/A,#N/A,FALSE,"Projections";#N/A,#N/A,FALSE,"AccrDil";#N/A,#N/A,FALSE,"PurchPriMult";#N/A,#N/A,FALSE,"Mults7_13";#N/A,#N/A,FALSE,"Mkt Mults";#N/A,#N/A,FALSE,"Acq Mults";#N/A,#N/A,FALSE,"StockPrices";#N/A,#N/A,FALSE,"Prem Paid";#N/A,#N/A,FALSE,"DCF";#N/A,#N/A,FALSE,"AUTO";#N/A,#N/A,FALSE,"Relative Trading";#N/A,#N/A,FALSE,"Mkt Val";#N/A,#N/A,FALSE,"Acq Val"}</definedName>
    <definedName name="jh" localSheetId="2" hidden="1">{#N/A,#N/A,FALSE,"Assump";#N/A,#N/A,FALSE,"Income";#N/A,#N/A,FALSE,"Balance";#N/A,#N/A,FALSE,"DCF Pump";#N/A,#N/A,FALSE,"Trans Assump";#N/A,#N/A,FALSE,"Combined Income";#N/A,#N/A,FALSE,"Combined Balance"}</definedName>
    <definedName name="jh" localSheetId="1" hidden="1">{#N/A,#N/A,FALSE,"Assump";#N/A,#N/A,FALSE,"Income";#N/A,#N/A,FALSE,"Balance";#N/A,#N/A,FALSE,"DCF Pump";#N/A,#N/A,FALSE,"Trans Assump";#N/A,#N/A,FALSE,"Combined Income";#N/A,#N/A,FALSE,"Combined Balance"}</definedName>
    <definedName name="jh" hidden="1">{#N/A,#N/A,FALSE,"Assump";#N/A,#N/A,FALSE,"Income";#N/A,#N/A,FALSE,"Balance";#N/A,#N/A,FALSE,"DCF Pump";#N/A,#N/A,FALSE,"Trans Assump";#N/A,#N/A,FALSE,"Combined Income";#N/A,#N/A,FALSE,"Combined Balance"}</definedName>
    <definedName name="jhy" localSheetId="2" hidden="1">{#N/A,#N/A,TRUE,"Sel Fn Data QTD";#N/A,#N/A,TRUE,"TABLE_1 SPREAD ANALYSIS";#N/A,#N/A,TRUE,"Tables 2 to 3 PL";#N/A,#N/A,TRUE,"Tables 4 and 5 ALLL";#N/A,#N/A,TRUE,"Tables 6 to 8 ALLL NPA";#N/A,#N/A,TRUE,"Table 9 to 10 - Balance Sheet";#N/A,#N/A,TRUE,"Table 11 to 12 - Equity"}</definedName>
    <definedName name="jhy" localSheetId="1" hidden="1">{#N/A,#N/A,TRUE,"Sel Fn Data QTD";#N/A,#N/A,TRUE,"TABLE_1 SPREAD ANALYSIS";#N/A,#N/A,TRUE,"Tables 2 to 3 PL";#N/A,#N/A,TRUE,"Tables 4 and 5 ALLL";#N/A,#N/A,TRUE,"Tables 6 to 8 ALLL NPA";#N/A,#N/A,TRUE,"Table 9 to 10 - Balance Sheet";#N/A,#N/A,TRUE,"Table 11 to 12 - Equity"}</definedName>
    <definedName name="jhy" hidden="1">{#N/A,#N/A,TRUE,"Sel Fn Data QTD";#N/A,#N/A,TRUE,"TABLE_1 SPREAD ANALYSIS";#N/A,#N/A,TRUE,"Tables 2 to 3 PL";#N/A,#N/A,TRUE,"Tables 4 and 5 ALLL";#N/A,#N/A,TRUE,"Tables 6 to 8 ALLL NPA";#N/A,#N/A,TRUE,"Table 9 to 10 - Balance Sheet";#N/A,#N/A,TRUE,"Table 11 to 12 - Equity"}</definedName>
    <definedName name="ji" localSheetId="2" hidden="1">{"'Highlights'!$A$1:$M$123"}</definedName>
    <definedName name="ji" localSheetId="1" hidden="1">{"'Highlights'!$A$1:$M$123"}</definedName>
    <definedName name="ji" hidden="1">{"'Highlights'!$A$1:$M$123"}</definedName>
    <definedName name="jim" localSheetId="2" hidden="1">{"'Directory'!$A$72:$E$91"}</definedName>
    <definedName name="jim" localSheetId="1" hidden="1">{"'Directory'!$A$72:$E$91"}</definedName>
    <definedName name="jim" hidden="1">{"'Directory'!$A$72:$E$91"}</definedName>
    <definedName name="jimm" localSheetId="2" hidden="1">{"'Directory'!$A$72:$E$91"}</definedName>
    <definedName name="jimm" localSheetId="1" hidden="1">{"'Directory'!$A$72:$E$91"}</definedName>
    <definedName name="jimm" hidden="1">{"'Directory'!$A$72:$E$91"}</definedName>
    <definedName name="jip" localSheetId="2" hidden="1">{"'Highlights'!$A$1:$M$123"}</definedName>
    <definedName name="jip" localSheetId="1" hidden="1">{"'Highlights'!$A$1:$M$123"}</definedName>
    <definedName name="jip" hidden="1">{"'Highlights'!$A$1:$M$123"}</definedName>
    <definedName name="jjjj" localSheetId="2" hidden="1">{"Page1",#N/A,FALSE,"CompCo";"Page2",#N/A,FALSE,"CompCo"}</definedName>
    <definedName name="jjjj" localSheetId="1" hidden="1">{"Page1",#N/A,FALSE,"CompCo";"Page2",#N/A,FALSE,"CompCo"}</definedName>
    <definedName name="jjjj" hidden="1">{"Page1",#N/A,FALSE,"CompCo";"Page2",#N/A,FALSE,"CompCo"}</definedName>
    <definedName name="JJKKEEEE" localSheetId="2" hidden="1">{"'Vietnam'!$E$21:$W$45","'Vietnam'!$E$21:$W$45"}</definedName>
    <definedName name="JJKKEEEE" localSheetId="1" hidden="1">{"'Vietnam'!$E$21:$W$45","'Vietnam'!$E$21:$W$45"}</definedName>
    <definedName name="JJKKEEEE" hidden="1">{"'Vietnam'!$E$21:$W$45","'Vietnam'!$E$21:$W$45"}</definedName>
    <definedName name="JJKKEEEE2" localSheetId="2" hidden="1">{"'Vietnam'!$E$21:$W$45","'Vietnam'!$E$21:$W$45"}</definedName>
    <definedName name="JJKKEEEE2" localSheetId="1" hidden="1">{"'Vietnam'!$E$21:$W$45","'Vietnam'!$E$21:$W$45"}</definedName>
    <definedName name="JJKKEEEE2" hidden="1">{"'Vietnam'!$E$21:$W$45","'Vietnam'!$E$21:$W$45"}</definedName>
    <definedName name="jjuuy" localSheetId="2" hidden="1">{"'Vietnam'!$E$21:$W$45","'Vietnam'!$E$21:$W$45"}</definedName>
    <definedName name="jjuuy" localSheetId="1" hidden="1">{"'Vietnam'!$E$21:$W$45","'Vietnam'!$E$21:$W$45"}</definedName>
    <definedName name="jjuuy" hidden="1">{"'Vietnam'!$E$21:$W$45","'Vietnam'!$E$21:$W$45"}</definedName>
    <definedName name="jklhjk" localSheetId="2" hidden="1">{#N/A,#N/A,FALSE,"Sheet1"}</definedName>
    <definedName name="jklhjk" localSheetId="1" hidden="1">{#N/A,#N/A,FALSE,"Sheet1"}</definedName>
    <definedName name="jklhjk" hidden="1">{#N/A,#N/A,FALSE,"Sheet1"}</definedName>
    <definedName name="jsdfgf" localSheetId="1" hidden="1">'[9]Variance Sum '!#REF!</definedName>
    <definedName name="jsdfgf" hidden="1">'[9]Variance Sum '!#REF!</definedName>
    <definedName name="ju" localSheetId="2"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ju" localSheetId="1"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ju"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k" localSheetId="2" hidden="1">{"summary",#N/A,FALSE,"3 yr average";"comps",#N/A,FALSE,"3 yr average"}</definedName>
    <definedName name="k" localSheetId="1" hidden="1">{"summary",#N/A,FALSE,"3 yr average";"comps",#N/A,FALSE,"3 yr average"}</definedName>
    <definedName name="k" hidden="1">{"summary",#N/A,FALSE,"3 yr average";"comps",#N/A,FALSE,"3 yr average"}</definedName>
    <definedName name="K2_WBEVMODE" hidden="1">0</definedName>
    <definedName name="KDJD" localSheetId="2"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KDJD" localSheetId="1"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KDJD"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key" hidden="1">#REF!</definedName>
    <definedName name="kgkg" localSheetId="2" hidden="1">{#N/A,#N/A,FALSE,"COVER";#N/A,#N/A,FALSE,"Index";#N/A,#N/A,FALSE,"Non-Earning";#N/A,#N/A,FALSE,"Non-Earning_Recovery"}</definedName>
    <definedName name="kgkg" localSheetId="1" hidden="1">{#N/A,#N/A,FALSE,"COVER";#N/A,#N/A,FALSE,"Index";#N/A,#N/A,FALSE,"Non-Earning";#N/A,#N/A,FALSE,"Non-Earning_Recovery"}</definedName>
    <definedName name="kgkg" hidden="1">{#N/A,#N/A,FALSE,"COVER";#N/A,#N/A,FALSE,"Index";#N/A,#N/A,FALSE,"Non-Earning";#N/A,#N/A,FALSE,"Non-Earning_Recovery"}</definedName>
    <definedName name="kj" localSheetId="2"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kj" localSheetId="1"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kj"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kk" localSheetId="2" hidden="1">{#N/A,#N/A,TRUE,"Sel Fn Data QTD";#N/A,#N/A,TRUE,"Table 1 YTD";#N/A,#N/A,TRUE,"Tables 2 to 4 PL";#N/A,#N/A,TRUE,"Tables 5 to 9 ALLL";#N/A,#N/A,TRUE,"Table 10 to 13 - Balance Sheet"}</definedName>
    <definedName name="kk" localSheetId="1" hidden="1">{#N/A,#N/A,TRUE,"Sel Fn Data QTD";#N/A,#N/A,TRUE,"Table 1 YTD";#N/A,#N/A,TRUE,"Tables 2 to 4 PL";#N/A,#N/A,TRUE,"Tables 5 to 9 ALLL";#N/A,#N/A,TRUE,"Table 10 to 13 - Balance Sheet"}</definedName>
    <definedName name="kk" hidden="1">{#N/A,#N/A,TRUE,"Sel Fn Data QTD";#N/A,#N/A,TRUE,"Table 1 YTD";#N/A,#N/A,TRUE,"Tables 2 to 4 PL";#N/A,#N/A,TRUE,"Tables 5 to 9 ALLL";#N/A,#N/A,TRUE,"Table 10 to 13 - Balance Sheet"}</definedName>
    <definedName name="KKK" localSheetId="2" hidden="1">{#N/A,#N/A,FALSE,"Assessment";#N/A,#N/A,FALSE,"Staffing";#N/A,#N/A,FALSE,"Hires";#N/A,#N/A,FALSE,"Assumptions"}</definedName>
    <definedName name="KKK" localSheetId="1" hidden="1">{#N/A,#N/A,FALSE,"Assessment";#N/A,#N/A,FALSE,"Staffing";#N/A,#N/A,FALSE,"Hires";#N/A,#N/A,FALSE,"Assumptions"}</definedName>
    <definedName name="KKK" hidden="1">{#N/A,#N/A,FALSE,"Assessment";#N/A,#N/A,FALSE,"Staffing";#N/A,#N/A,FALSE,"Hires";#N/A,#N/A,FALSE,"Assumptions"}</definedName>
    <definedName name="klghjlhj" hidden="1">'[11]19'!#REF!</definedName>
    <definedName name="kyd.CounterLimitCell.01." hidden="1">"x"</definedName>
    <definedName name="kyd.Dim.01." hidden="1">"toad:Company"</definedName>
    <definedName name="kyd.ElementType.01." hidden="1">3</definedName>
    <definedName name="kyd.ItemType.01." hidden="1">2</definedName>
    <definedName name="kyd.NumLevels.01." hidden="1">999</definedName>
    <definedName name="kyd.ParentName.01." hidden="1">""</definedName>
    <definedName name="kyd.PrintParent.01." hidden="1">TRUE</definedName>
    <definedName name="kyd.SelectString.01." hidden="1">"*"</definedName>
    <definedName name="LBO" localSheetId="2" hidden="1">{#N/A,#N/A,FALSE,"Summary";#N/A,#N/A,FALSE,"Projections";#N/A,#N/A,FALSE,"Mkt Mults";#N/A,#N/A,FALSE,"DCF";#N/A,#N/A,FALSE,"Accr Dil";#N/A,#N/A,FALSE,"PIC LBO";#N/A,#N/A,FALSE,"MULT10_4";#N/A,#N/A,FALSE,"CBI LBO"}</definedName>
    <definedName name="LBO" localSheetId="1" hidden="1">{#N/A,#N/A,FALSE,"Summary";#N/A,#N/A,FALSE,"Projections";#N/A,#N/A,FALSE,"Mkt Mults";#N/A,#N/A,FALSE,"DCF";#N/A,#N/A,FALSE,"Accr Dil";#N/A,#N/A,FALSE,"PIC LBO";#N/A,#N/A,FALSE,"MULT10_4";#N/A,#N/A,FALSE,"CBI LBO"}</definedName>
    <definedName name="LBO" hidden="1">{#N/A,#N/A,FALSE,"Summary";#N/A,#N/A,FALSE,"Projections";#N/A,#N/A,FALSE,"Mkt Mults";#N/A,#N/A,FALSE,"DCF";#N/A,#N/A,FALSE,"Accr Dil";#N/A,#N/A,FALSE,"PIC LBO";#N/A,#N/A,FALSE,"MULT10_4";#N/A,#N/A,FALSE,"CBI LBO"}</definedName>
    <definedName name="lfj" localSheetId="2" hidden="1">{#N/A,#N/A,FALSE,"TABLE_1 YTD";#N/A,#N/A,FALSE,"TABLE_1A QTD";#N/A,#N/A,FALSE,"NORMAL_SPREAD_QTD";#N/A,#N/A,FALSE,"NORMAL_SPREAD_YTD";#N/A,#N/A,FALSE,"TAX_EQV";#N/A,#N/A,FALSE,"TAX EQUIV_INPUT";#N/A,#N/A,FALSE,"NET FROM FER";#N/A,#N/A,FALSE,"COVER"}</definedName>
    <definedName name="lfj" localSheetId="1" hidden="1">{#N/A,#N/A,FALSE,"TABLE_1 YTD";#N/A,#N/A,FALSE,"TABLE_1A QTD";#N/A,#N/A,FALSE,"NORMAL_SPREAD_QTD";#N/A,#N/A,FALSE,"NORMAL_SPREAD_YTD";#N/A,#N/A,FALSE,"TAX_EQV";#N/A,#N/A,FALSE,"TAX EQUIV_INPUT";#N/A,#N/A,FALSE,"NET FROM FER";#N/A,#N/A,FALSE,"COVER"}</definedName>
    <definedName name="lfj" hidden="1">{#N/A,#N/A,FALSE,"TABLE_1 YTD";#N/A,#N/A,FALSE,"TABLE_1A QTD";#N/A,#N/A,FALSE,"NORMAL_SPREAD_QTD";#N/A,#N/A,FALSE,"NORMAL_SPREAD_YTD";#N/A,#N/A,FALSE,"TAX_EQV";#N/A,#N/A,FALSE,"TAX EQUIV_INPUT";#N/A,#N/A,FALSE,"NET FROM FER";#N/A,#N/A,FALSE,"COVER"}</definedName>
    <definedName name="limcount" hidden="1">1</definedName>
    <definedName name="Lindy0"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Lindy0"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Lindy0" hidden="1">{TRUE,TRUE,-0.8,-17,483.6,277.2,FALSE,TRUE,TRUE,TRUE,0,1,#N/A,1,#N/A,52.4666666666667,24.0625,1,FALSE,FALSE,3,TRUE,1,FALSE,75,"Swvu.PRESENTATION.","ACwvu.PRESENTATION.",#N/A,FALSE,FALSE,0,0,0.5,0,2,"","",TRUE,FALSE,FALSE,FALSE,1,#N/A,1,1,FALSE,FALSE,"Rwvu.PRESENTATION.",#N/A,FALSE,FALSE,FALSE,1,#N/A,#N/A,FALSE,FALSE,TRUE,TRUE,TRUE}</definedName>
    <definedName name="Lindy5"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Lindy5"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Lindy5" hidden="1">{TRUE,TRUE,-0.8,-17,483.6,277.2,FALSE,TRUE,TRUE,TRUE,0,1,#N/A,1,#N/A,52.4666666666667,24.0625,1,FALSE,FALSE,3,TRUE,1,FALSE,75,"Swvu.PRESENTATION.","ACwvu.PRESENTATION.",#N/A,FALSE,FALSE,0,0,0.5,0,2,"","",TRUE,FALSE,FALSE,FALSE,1,#N/A,1,1,FALSE,FALSE,"Rwvu.PRESENTATION.",#N/A,FALSE,FALSE,FALSE,1,#N/A,#N/A,FALSE,FALSE,TRUE,TRUE,TRUE}</definedName>
    <definedName name="Lindy6"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Lindy6"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Lindy6" hidden="1">{TRUE,TRUE,-0.8,-17,483.6,277.2,FALSE,TRUE,TRUE,TRUE,0,1,#N/A,1,#N/A,52.4666666666667,24.0625,1,FALSE,FALSE,3,TRUE,1,FALSE,75,"Swvu.PRESENTATION.","ACwvu.PRESENTATION.",#N/A,FALSE,FALSE,0,0,0.5,0,2,"","",TRUE,FALSE,FALSE,FALSE,1,#N/A,1,1,FALSE,FALSE,"Rwvu.PRESENTATION.",#N/A,FALSE,FALSE,FALSE,1,#N/A,#N/A,FALSE,FALSE,TRUE,TRUE,TRUE}</definedName>
    <definedName name="Lindy7"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Lindy7"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Lindy7" hidden="1">{TRUE,TRUE,-0.8,-17,483.6,277.2,FALSE,TRUE,TRUE,TRUE,0,1,#N/A,1,#N/A,52.4666666666667,24.0625,1,FALSE,FALSE,3,TRUE,1,FALSE,75,"Swvu.PRESENTATION.","ACwvu.PRESENTATION.",#N/A,FALSE,FALSE,0,0,0.5,0,2,"","",TRUE,FALSE,FALSE,FALSE,1,#N/A,1,1,FALSE,FALSE,"Rwvu.PRESENTATION.",#N/A,FALSE,FALSE,FALSE,1,#N/A,#N/A,FALSE,FALSE,TRUE,TRUE,TRUE}</definedName>
    <definedName name="Lindy8"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Lindy8"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Lindy8" hidden="1">{TRUE,TRUE,-0.8,-17,483.6,277.2,FALSE,TRUE,TRUE,TRUE,0,1,#N/A,1,#N/A,52.4666666666667,24.0625,1,FALSE,FALSE,3,TRUE,1,FALSE,75,"Swvu.PRESENTATION.","ACwvu.PRESENTATION.",#N/A,FALSE,FALSE,0,0,0.5,0,2,"","",TRUE,FALSE,FALSE,FALSE,1,#N/A,1,1,FALSE,FALSE,"Rwvu.PRESENTATION.",#N/A,FALSE,FALSE,FALSE,1,#N/A,#N/A,FALSE,FALSE,TRUE,TRUE,TRUE}</definedName>
    <definedName name="ListOffset" hidden="1">1</definedName>
    <definedName name="lkjlkj" localSheetId="2" hidden="1">{"Final",#N/A,FALSE,"Feb-96"}</definedName>
    <definedName name="lkjlkj" localSheetId="1" hidden="1">{"Final",#N/A,FALSE,"Feb-96"}</definedName>
    <definedName name="lkjlkj" hidden="1">{"Final",#N/A,FALSE,"Feb-96"}</definedName>
    <definedName name="ll" localSheetId="2" hidden="1">{#N/A,#N/A,TRUE,"Fd II Bullets";#N/A,#N/A,TRUE,"FD II Portfolio Summary";#N/A,#N/A,TRUE,"BV Valuation";#N/A,#N/A,TRUE,"FV Valuation";#N/A,#N/A,TRUE,"Fd II Cap. Position ";#N/A,#N/A,TRUE,"JRI";#N/A,#N/A,TRUE,"Weasler";#N/A,#N/A,TRUE,"Weasler val";#N/A,#N/A,TRUE,"NDS ";#N/A,#N/A,TRUE,"J Chain";#N/A,#N/A,TRUE,"J Chain Val";#N/A,#N/A,TRUE,"Monona";#N/A,#N/A,TRUE,"Monona Val";#N/A,#N/A,TRUE,"Stronghaven";#N/A,#N/A,TRUE,"Connor";#N/A,#N/A,TRUE,"DSI";#N/A,#N/A,TRUE,"DSI Val";#N/A,#N/A,TRUE,"HWC";#N/A,#N/A,TRUE,"Temple";#N/A,#N/A,TRUE,"Temple Val"}</definedName>
    <definedName name="ll" localSheetId="1" hidden="1">{#N/A,#N/A,TRUE,"Fd II Bullets";#N/A,#N/A,TRUE,"FD II Portfolio Summary";#N/A,#N/A,TRUE,"BV Valuation";#N/A,#N/A,TRUE,"FV Valuation";#N/A,#N/A,TRUE,"Fd II Cap. Position ";#N/A,#N/A,TRUE,"JRI";#N/A,#N/A,TRUE,"Weasler";#N/A,#N/A,TRUE,"Weasler val";#N/A,#N/A,TRUE,"NDS ";#N/A,#N/A,TRUE,"J Chain";#N/A,#N/A,TRUE,"J Chain Val";#N/A,#N/A,TRUE,"Monona";#N/A,#N/A,TRUE,"Monona Val";#N/A,#N/A,TRUE,"Stronghaven";#N/A,#N/A,TRUE,"Connor";#N/A,#N/A,TRUE,"DSI";#N/A,#N/A,TRUE,"DSI Val";#N/A,#N/A,TRUE,"HWC";#N/A,#N/A,TRUE,"Temple";#N/A,#N/A,TRUE,"Temple Val"}</definedName>
    <definedName name="ll" hidden="1">{#N/A,#N/A,TRUE,"Fd II Bullets";#N/A,#N/A,TRUE,"FD II Portfolio Summary";#N/A,#N/A,TRUE,"BV Valuation";#N/A,#N/A,TRUE,"FV Valuation";#N/A,#N/A,TRUE,"Fd II Cap. Position ";#N/A,#N/A,TRUE,"JRI";#N/A,#N/A,TRUE,"Weasler";#N/A,#N/A,TRUE,"Weasler val";#N/A,#N/A,TRUE,"NDS ";#N/A,#N/A,TRUE,"J Chain";#N/A,#N/A,TRUE,"J Chain Val";#N/A,#N/A,TRUE,"Monona";#N/A,#N/A,TRUE,"Monona Val";#N/A,#N/A,TRUE,"Stronghaven";#N/A,#N/A,TRUE,"Connor";#N/A,#N/A,TRUE,"DSI";#N/A,#N/A,TRUE,"DSI Val";#N/A,#N/A,TRUE,"HWC";#N/A,#N/A,TRUE,"Temple";#N/A,#N/A,TRUE,"Temple Val"}</definedName>
    <definedName name="lll" localSheetId="2" hidden="1">{#N/A,#N/A,FALSE,"Summary";#N/A,#N/A,FALSE,"proj1";#N/A,#N/A,FALSE,"proj2"}</definedName>
    <definedName name="lll" localSheetId="1" hidden="1">{#N/A,#N/A,FALSE,"Summary";#N/A,#N/A,FALSE,"proj1";#N/A,#N/A,FALSE,"proj2"}</definedName>
    <definedName name="lll" hidden="1">{#N/A,#N/A,FALSE,"Summary";#N/A,#N/A,FALSE,"proj1";#N/A,#N/A,FALSE,"proj2"}</definedName>
    <definedName name="LOB4RANGE" localSheetId="2" hidden="1">{#N/A,#N/A,FALSE,"assump";#N/A,#N/A,FALSE,"open";#N/A,#N/A,FALSE,"bs";#N/A,#N/A,FALSE,"is";#N/A,#N/A,FALSE,"cf"}</definedName>
    <definedName name="LOB4RANGE" localSheetId="1" hidden="1">{#N/A,#N/A,FALSE,"assump";#N/A,#N/A,FALSE,"open";#N/A,#N/A,FALSE,"bs";#N/A,#N/A,FALSE,"is";#N/A,#N/A,FALSE,"cf"}</definedName>
    <definedName name="LOB4RANGE" hidden="1">{#N/A,#N/A,FALSE,"assump";#N/A,#N/A,FALSE,"open";#N/A,#N/A,FALSE,"bs";#N/A,#N/A,FALSE,"is";#N/A,#N/A,FALSE,"cf"}</definedName>
    <definedName name="LOB4XXX" localSheetId="2" hidden="1">{#N/A,#N/A,FALSE,"assump";#N/A,#N/A,FALSE,"open";#N/A,#N/A,FALSE,"bs";#N/A,#N/A,FALSE,"is";#N/A,#N/A,FALSE,"cf"}</definedName>
    <definedName name="LOB4XXX" localSheetId="1" hidden="1">{#N/A,#N/A,FALSE,"assump";#N/A,#N/A,FALSE,"open";#N/A,#N/A,FALSE,"bs";#N/A,#N/A,FALSE,"is";#N/A,#N/A,FALSE,"cf"}</definedName>
    <definedName name="LOB4XXX" hidden="1">{#N/A,#N/A,FALSE,"assump";#N/A,#N/A,FALSE,"open";#N/A,#N/A,FALSE,"bs";#N/A,#N/A,FALSE,"is";#N/A,#N/A,FALSE,"cf"}</definedName>
    <definedName name="LOB4YYY" localSheetId="2" hidden="1">{#N/A,#N/A,FALSE,"assump";#N/A,#N/A,FALSE,"open";#N/A,#N/A,FALSE,"bs";#N/A,#N/A,FALSE,"is";#N/A,#N/A,FALSE,"cf"}</definedName>
    <definedName name="LOB4YYY" localSheetId="1" hidden="1">{#N/A,#N/A,FALSE,"assump";#N/A,#N/A,FALSE,"open";#N/A,#N/A,FALSE,"bs";#N/A,#N/A,FALSE,"is";#N/A,#N/A,FALSE,"cf"}</definedName>
    <definedName name="LOB4YYY" hidden="1">{#N/A,#N/A,FALSE,"assump";#N/A,#N/A,FALSE,"open";#N/A,#N/A,FALSE,"bs";#N/A,#N/A,FALSE,"is";#N/A,#N/A,FALSE,"cf"}</definedName>
    <definedName name="LOB5AAA" localSheetId="2" hidden="1">{#N/A,#N/A,FALSE,"assump";#N/A,#N/A,FALSE,"open";#N/A,#N/A,FALSE,"bs";#N/A,#N/A,FALSE,"is";#N/A,#N/A,FALSE,"cf"}</definedName>
    <definedName name="LOB5AAA" localSheetId="1" hidden="1">{#N/A,#N/A,FALSE,"assump";#N/A,#N/A,FALSE,"open";#N/A,#N/A,FALSE,"bs";#N/A,#N/A,FALSE,"is";#N/A,#N/A,FALSE,"cf"}</definedName>
    <definedName name="LOB5AAA" hidden="1">{#N/A,#N/A,FALSE,"assump";#N/A,#N/A,FALSE,"open";#N/A,#N/A,FALSE,"bs";#N/A,#N/A,FALSE,"is";#N/A,#N/A,FALSE,"cf"}</definedName>
    <definedName name="LOB5REPORT" localSheetId="2" hidden="1">{#N/A,#N/A,FALSE,"assump";#N/A,#N/A,FALSE,"open";#N/A,#N/A,FALSE,"bs";#N/A,#N/A,FALSE,"is";#N/A,#N/A,FALSE,"cf"}</definedName>
    <definedName name="LOB5REPORT" localSheetId="1" hidden="1">{#N/A,#N/A,FALSE,"assump";#N/A,#N/A,FALSE,"open";#N/A,#N/A,FALSE,"bs";#N/A,#N/A,FALSE,"is";#N/A,#N/A,FALSE,"cf"}</definedName>
    <definedName name="LOB5REPORT" hidden="1">{#N/A,#N/A,FALSE,"assump";#N/A,#N/A,FALSE,"open";#N/A,#N/A,FALSE,"bs";#N/A,#N/A,FALSE,"is";#N/A,#N/A,FALSE,"cf"}</definedName>
    <definedName name="LOB5XXX" localSheetId="2" hidden="1">{#N/A,#N/A,FALSE,"assump";#N/A,#N/A,FALSE,"open";#N/A,#N/A,FALSE,"bs";#N/A,#N/A,FALSE,"is";#N/A,#N/A,FALSE,"cf"}</definedName>
    <definedName name="LOB5XXX" localSheetId="1" hidden="1">{#N/A,#N/A,FALSE,"assump";#N/A,#N/A,FALSE,"open";#N/A,#N/A,FALSE,"bs";#N/A,#N/A,FALSE,"is";#N/A,#N/A,FALSE,"cf"}</definedName>
    <definedName name="LOB5XXX" hidden="1">{#N/A,#N/A,FALSE,"assump";#N/A,#N/A,FALSE,"open";#N/A,#N/A,FALSE,"bs";#N/A,#N/A,FALSE,"is";#N/A,#N/A,FALSE,"cf"}</definedName>
    <definedName name="LOB5YYY" localSheetId="2" hidden="1">{#N/A,#N/A,FALSE,"assump";#N/A,#N/A,FALSE,"open";#N/A,#N/A,FALSE,"bs";#N/A,#N/A,FALSE,"is";#N/A,#N/A,FALSE,"cf"}</definedName>
    <definedName name="LOB5YYY" localSheetId="1" hidden="1">{#N/A,#N/A,FALSE,"assump";#N/A,#N/A,FALSE,"open";#N/A,#N/A,FALSE,"bs";#N/A,#N/A,FALSE,"is";#N/A,#N/A,FALSE,"cf"}</definedName>
    <definedName name="LOB5YYY" hidden="1">{#N/A,#N/A,FALSE,"assump";#N/A,#N/A,FALSE,"open";#N/A,#N/A,FALSE,"bs";#N/A,#N/A,FALSE,"is";#N/A,#N/A,FALSE,"cf"}</definedName>
    <definedName name="LOB5ZZZ" localSheetId="2" hidden="1">{#N/A,#N/A,FALSE,"assump";#N/A,#N/A,FALSE,"open";#N/A,#N/A,FALSE,"bs";#N/A,#N/A,FALSE,"is";#N/A,#N/A,FALSE,"cf"}</definedName>
    <definedName name="LOB5ZZZ" localSheetId="1" hidden="1">{#N/A,#N/A,FALSE,"assump";#N/A,#N/A,FALSE,"open";#N/A,#N/A,FALSE,"bs";#N/A,#N/A,FALSE,"is";#N/A,#N/A,FALSE,"cf"}</definedName>
    <definedName name="LOB5ZZZ" hidden="1">{#N/A,#N/A,FALSE,"assump";#N/A,#N/A,FALSE,"open";#N/A,#N/A,FALSE,"bs";#N/A,#N/A,FALSE,"is";#N/A,#N/A,FALSE,"cf"}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I" localSheetId="2" hidden="1">{#N/A,#N/A,FALSE,"TABLE_1 YTD";#N/A,#N/A,FALSE,"TABLE_1A QTD";#N/A,#N/A,FALSE,"NORMAL_SPREAD_QTD";#N/A,#N/A,FALSE,"NORMAL_SPREAD_YTD";#N/A,#N/A,FALSE,"TAX_EQV";#N/A,#N/A,FALSE,"TAX EQUIV_INPUT";#N/A,#N/A,FALSE,"NET FROM FER";#N/A,#N/A,FALSE,"COVER"}</definedName>
    <definedName name="LOI" localSheetId="1" hidden="1">{#N/A,#N/A,FALSE,"TABLE_1 YTD";#N/A,#N/A,FALSE,"TABLE_1A QTD";#N/A,#N/A,FALSE,"NORMAL_SPREAD_QTD";#N/A,#N/A,FALSE,"NORMAL_SPREAD_YTD";#N/A,#N/A,FALSE,"TAX_EQV";#N/A,#N/A,FALSE,"TAX EQUIV_INPUT";#N/A,#N/A,FALSE,"NET FROM FER";#N/A,#N/A,FALSE,"COVER"}</definedName>
    <definedName name="LOI" hidden="1">{#N/A,#N/A,FALSE,"TABLE_1 YTD";#N/A,#N/A,FALSE,"TABLE_1A QTD";#N/A,#N/A,FALSE,"NORMAL_SPREAD_QTD";#N/A,#N/A,FALSE,"NORMAL_SPREAD_YTD";#N/A,#N/A,FALSE,"TAX_EQV";#N/A,#N/A,FALSE,"TAX EQUIV_INPUT";#N/A,#N/A,FALSE,"NET FROM FER";#N/A,#N/A,FALSE,"COVER"}</definedName>
    <definedName name="M_PlaceofPath" hidden="1">"\\snyceqt0301\vdf$\tmp\blabla"</definedName>
    <definedName name="Major_Accomp"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jor_accomp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ar" localSheetId="2" hidden="1">{#N/A,#N/A,FALSE,"Job Sched"}</definedName>
    <definedName name="mar" localSheetId="1" hidden="1">{#N/A,#N/A,FALSE,"Job Sched"}</definedName>
    <definedName name="mar" hidden="1">{#N/A,#N/A,FALSE,"Job Sched"}</definedName>
    <definedName name="Med_prod" localSheetId="2" hidden="1">{#N/A,#N/A,FALSE,"Prem_Sum";#N/A,#N/A,FALSE,"Prem"}</definedName>
    <definedName name="Med_prod" localSheetId="1" hidden="1">{#N/A,#N/A,FALSE,"Prem_Sum";#N/A,#N/A,FALSE,"Prem"}</definedName>
    <definedName name="Med_prod" hidden="1">{#N/A,#N/A,FALSE,"Prem_Sum";#N/A,#N/A,FALSE,"Prem"}</definedName>
    <definedName name="Med_prod.xls" localSheetId="2" hidden="1">{#N/A,#N/A,FALSE,"FACTSHEETS";#N/A,#N/A,FALSE,"pump";#N/A,#N/A,FALSE,"filter"}</definedName>
    <definedName name="Med_prod.xls" localSheetId="1" hidden="1">{#N/A,#N/A,FALSE,"FACTSHEETS";#N/A,#N/A,FALSE,"pump";#N/A,#N/A,FALSE,"filter"}</definedName>
    <definedName name="Med_prod.xls" hidden="1">{#N/A,#N/A,FALSE,"FACTSHEETS";#N/A,#N/A,FALSE,"pump";#N/A,#N/A,FALSE,"filter"}</definedName>
    <definedName name="Med_products" localSheetId="2" hidden="1">{#N/A,#N/A,FALSE,"FACTSHEETS";#N/A,#N/A,FALSE,"pump";#N/A,#N/A,FALSE,"filter"}</definedName>
    <definedName name="Med_products" localSheetId="1" hidden="1">{#N/A,#N/A,FALSE,"FACTSHEETS";#N/A,#N/A,FALSE,"pump";#N/A,#N/A,FALSE,"filter"}</definedName>
    <definedName name="Med_products" hidden="1">{#N/A,#N/A,FALSE,"FACTSHEETS";#N/A,#N/A,FALSE,"pump";#N/A,#N/A,FALSE,"filter"}</definedName>
    <definedName name="MEWarning" hidden="1">0</definedName>
    <definedName name="mfgr" localSheetId="2" hidden="1">{"PAGE 1",#N/A,FALSE,"WEST_OT"}</definedName>
    <definedName name="mfgr" localSheetId="1" hidden="1">{"PAGE 1",#N/A,FALSE,"WEST_OT"}</definedName>
    <definedName name="mfgr" hidden="1">{"PAGE 1",#N/A,FALSE,"WEST_OT"}</definedName>
    <definedName name="mfgtest" localSheetId="2" hidden="1">{"PAGE 1",#N/A,FALSE,"WEST_OT"}</definedName>
    <definedName name="mfgtest" localSheetId="1" hidden="1">{"PAGE 1",#N/A,FALSE,"WEST_OT"}</definedName>
    <definedName name="mfgtest" hidden="1">{"PAGE 1",#N/A,FALSE,"WEST_OT"}</definedName>
    <definedName name="MI" localSheetId="1" hidden="1">[29]LBO!#REF!</definedName>
    <definedName name="MI" hidden="1">[29]LBO!#REF!</definedName>
    <definedName name="mill" localSheetId="2"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mill" localSheetId="1"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mill"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mj" localSheetId="2" hidden="1">{#N/A,#N/A,FALSE,"Heat";#N/A,#N/A,FALSE,"DCF";#N/A,#N/A,FALSE,"LBO";#N/A,#N/A,FALSE,"A";#N/A,#N/A,FALSE,"C";#N/A,#N/A,FALSE,"impd";#N/A,#N/A,FALSE,"Accr-Dilu"}</definedName>
    <definedName name="mj" localSheetId="1" hidden="1">{#N/A,#N/A,FALSE,"Heat";#N/A,#N/A,FALSE,"DCF";#N/A,#N/A,FALSE,"LBO";#N/A,#N/A,FALSE,"A";#N/A,#N/A,FALSE,"C";#N/A,#N/A,FALSE,"impd";#N/A,#N/A,FALSE,"Accr-Dilu"}</definedName>
    <definedName name="mj" hidden="1">{#N/A,#N/A,FALSE,"Heat";#N/A,#N/A,FALSE,"DCF";#N/A,#N/A,FALSE,"LBO";#N/A,#N/A,FALSE,"A";#N/A,#N/A,FALSE,"C";#N/A,#N/A,FALSE,"impd";#N/A,#N/A,FALSE,"Accr-Dilu"}</definedName>
    <definedName name="mkj" localSheetId="2" hidden="1">{#N/A,#N/A,TRUE,"A";#N/A,#N/A,TRUE,"B";#N/A,#N/A,TRUE,"C";#N/A,#N/A,TRUE,"D";#N/A,#N/A,TRUE,"E"}</definedName>
    <definedName name="mkj" localSheetId="1" hidden="1">{#N/A,#N/A,TRUE,"A";#N/A,#N/A,TRUE,"B";#N/A,#N/A,TRUE,"C";#N/A,#N/A,TRUE,"D";#N/A,#N/A,TRUE,"E"}</definedName>
    <definedName name="mkj" hidden="1">{#N/A,#N/A,TRUE,"A";#N/A,#N/A,TRUE,"B";#N/A,#N/A,TRUE,"C";#N/A,#N/A,TRUE,"D";#N/A,#N/A,TRUE,"E"}</definedName>
    <definedName name="MKK" localSheetId="2" hidden="1">{"'下期集計（10.27迄・速報値）'!$Q$16"}</definedName>
    <definedName name="MKK" localSheetId="1" hidden="1">{"'下期集計（10.27迄・速報値）'!$Q$16"}</definedName>
    <definedName name="MKK" hidden="1">{"'下期集計（10.27迄・速報値）'!$Q$16"}</definedName>
    <definedName name="MLNK03dc2eb46ad44c038c178a3883263812" hidden="1">#REF!</definedName>
    <definedName name="MLNK0874142e034a4cdc87cb9adc02713c07" hidden="1" xml:space="preserve">  '[37]P&amp;Ls'!$C$5:$K$49</definedName>
    <definedName name="MLNK098f3fe9043f4ffd8b8081b63fb29e80" hidden="1" xml:space="preserve">  '[37]P&amp;Ls'!$C$5:$K$49</definedName>
    <definedName name="MLNK0c29d20011474c22b2e72ae6ed0f11ba" localSheetId="1" hidden="1">#REF!</definedName>
    <definedName name="MLNK0c29d20011474c22b2e72ae6ed0f11ba" hidden="1">#REF!</definedName>
    <definedName name="MLNK0c713b89906240d1ab23c2b81202ab1b" hidden="1" xml:space="preserve">  '[37]Update Deck Graphs'!$G$37</definedName>
    <definedName name="MLNK0ca12060d1ab48549e75d4682333169f" comment="CIM Graphs" hidden="1" xml:space="preserve">    '[38]CIM Graphs'!$1:$1048576</definedName>
    <definedName name="MLNK0cba6e13a493434ebc589470ee7975ae" localSheetId="1" hidden="1">#REF!</definedName>
    <definedName name="MLNK0cba6e13a493434ebc589470ee7975ae" hidden="1">#REF!</definedName>
    <definedName name="MLNK0ef1e3e7b12e43a6bf81f4ebbaebe31e" comment="CIM Graphs" hidden="1" xml:space="preserve">    '[38]CIM Graphs'!$1:$1048576</definedName>
    <definedName name="MLNK0fd19ed2949a43ba914203054071171e" localSheetId="1" hidden="1">#REF!</definedName>
    <definedName name="MLNK0fd19ed2949a43ba914203054071171e" hidden="1">#REF!</definedName>
    <definedName name="MLNK1325efd16c94433f9bc7b87f0eae9f07" localSheetId="1" hidden="1">#REF!</definedName>
    <definedName name="MLNK1325efd16c94433f9bc7b87f0eae9f07" hidden="1">#REF!</definedName>
    <definedName name="MLNK1337573594714a27855ddda9002ace57" hidden="1" xml:space="preserve">  '[39]EBITDA Adj.'!$C$14:$M$28</definedName>
    <definedName name="MLNK173620a0866d48aeb914f5b29dfcf3b7" hidden="1" xml:space="preserve">    '[38]CIM Charts'!$B$219:$F$231</definedName>
    <definedName name="MLNK188dcd4dd3f347109dadc729924d1915" localSheetId="1" hidden="1">#REF!</definedName>
    <definedName name="MLNK188dcd4dd3f347109dadc729924d1915" hidden="1">#REF!</definedName>
    <definedName name="MLNK19087cf08cec40949935aa35f1d6a4dd" hidden="1" xml:space="preserve">  '[37]P&amp;Ls'!$C$120:$K$171</definedName>
    <definedName name="MLNK19b4e1fdb1174090bb974979b213251f" hidden="1" xml:space="preserve">  '[39]P&amp;Ls'!$C$5:$H$49</definedName>
    <definedName name="MLNK1a2f9ab19c10476488d59ce4b8620b60" localSheetId="1" hidden="1">#REF!</definedName>
    <definedName name="MLNK1a2f9ab19c10476488d59ce4b8620b60" hidden="1">#REF!</definedName>
    <definedName name="MLNK1b8ff0f8daa04289aff781c0b24677ba" localSheetId="1" hidden="1">#REF!</definedName>
    <definedName name="MLNK1b8ff0f8daa04289aff781c0b24677ba" hidden="1">#REF!</definedName>
    <definedName name="MLNK1c8b569cc64c422e855f85a312d65f12" localSheetId="1" hidden="1">#REF!</definedName>
    <definedName name="MLNK1c8b569cc64c422e855f85a312d65f12" hidden="1">#REF!</definedName>
    <definedName name="MLNK1d7ecd6fe4604d1eb6b53d0a26a87c22" hidden="1">#REF!</definedName>
    <definedName name="MLNK1dbc845a8c3846c19b0f94bab018a275" hidden="1" xml:space="preserve">    '[38]CIM Charts'!$B$201:$F$215</definedName>
    <definedName name="MLNK1df49b5050ff4647b098c5895794ed81" localSheetId="1" hidden="1">#REF!</definedName>
    <definedName name="MLNK1df49b5050ff4647b098c5895794ed81" hidden="1">#REF!</definedName>
    <definedName name="MLNK2152e6004f8149088547ef6d8c2d99a4" localSheetId="1" hidden="1">#REF!</definedName>
    <definedName name="MLNK2152e6004f8149088547ef6d8c2d99a4" hidden="1">#REF!</definedName>
    <definedName name="MLNK235b69ee05a94bf6b37d072f2a784cc4" localSheetId="1" hidden="1">#REF!</definedName>
    <definedName name="MLNK235b69ee05a94bf6b37d072f2a784cc4" hidden="1">#REF!</definedName>
    <definedName name="MLNK2562fdf040de409c98e5d2f1bc97f400" hidden="1" xml:space="preserve">    '[38]CIM Charts'!$B$5:$F$48</definedName>
    <definedName name="MLNK2c6964673e514aac84b5593177369160" hidden="1" xml:space="preserve">  '[37]P&amp;Ls'!$C$5:$K$49</definedName>
    <definedName name="MLNK2cdb7e7852ed48f68d59e144a1e1c0db" localSheetId="1" hidden="1">#REF!</definedName>
    <definedName name="MLNK2cdb7e7852ed48f68d59e144a1e1c0db" hidden="1">#REF!</definedName>
    <definedName name="MLNK2d846988fff3477586df216876a05aff" hidden="1" xml:space="preserve">  '[39]P&amp;Ls'!$C$5:$H$49</definedName>
    <definedName name="MLNK2ed9bb0ff19d46919dad2267200109e2" localSheetId="1" hidden="1">#REF!</definedName>
    <definedName name="MLNK2ed9bb0ff19d46919dad2267200109e2" hidden="1">#REF!</definedName>
    <definedName name="MLNK2f16e5e914e948dfa834539a76d10d88" localSheetId="1" hidden="1">#REF!</definedName>
    <definedName name="MLNK2f16e5e914e948dfa834539a76d10d88" hidden="1">#REF!</definedName>
    <definedName name="MLNK33b8ee8e88d04cd39b2994435d10e009" localSheetId="1" hidden="1">#REF!</definedName>
    <definedName name="MLNK33b8ee8e88d04cd39b2994435d10e009" hidden="1">#REF!</definedName>
    <definedName name="MLNK3525c23f54f449228c69cbe73100253f" hidden="1" xml:space="preserve">  '[37]P&amp;Ls'!$C$5:$K$49</definedName>
    <definedName name="MLNK354d9300c2224b7eb7af07afc4c4c572" localSheetId="1" hidden="1">#REF!</definedName>
    <definedName name="MLNK354d9300c2224b7eb7af07afc4c4c572" hidden="1">#REF!</definedName>
    <definedName name="MLNK37ba943daf194f1a9777c1a7323d48d9" localSheetId="1" hidden="1">#REF!</definedName>
    <definedName name="MLNK37ba943daf194f1a9777c1a7323d48d9" hidden="1">#REF!</definedName>
    <definedName name="MLNK3c590444eba149d3a4e6a4ca0570f5a2" localSheetId="1" hidden="1">#REF!</definedName>
    <definedName name="MLNK3c590444eba149d3a4e6a4ca0570f5a2" hidden="1">#REF!</definedName>
    <definedName name="MLNK3cac796c45f24222b5d2b1c79f4270e1" comment="CIM Graphs" hidden="1" xml:space="preserve">    '[38]CIM Graphs'!$1:$1048576</definedName>
    <definedName name="MLNK3ec988b611ee4a51917337efa40ffdb6" localSheetId="1" hidden="1">'[40]CIM Tables'!#REF!</definedName>
    <definedName name="MLNK3ec988b611ee4a51917337efa40ffdb6" hidden="1">'[40]CIM Tables'!#REF!</definedName>
    <definedName name="MLNK4222e96ab6ba41d0b60dfda9890c14c9" localSheetId="1" hidden="1">#REF!</definedName>
    <definedName name="MLNK4222e96ab6ba41d0b60dfda9890c14c9" hidden="1">#REF!</definedName>
    <definedName name="MLNK4245d5793a8245068c16c8441d7ffaf6" hidden="1" xml:space="preserve">  '[39]P&amp;Ls'!$C$5:$H$49</definedName>
    <definedName name="MLNK43112ff11c554865b3f5c8f8343b6b49" hidden="1" xml:space="preserve">  [37]BS!$B$5:$F$37</definedName>
    <definedName name="MLNK44d01f6953b3447b806c9a5b7a11f48f" comment="CIM Graphs" hidden="1" xml:space="preserve">    '[38]CIM Graphs'!$1:$1048576</definedName>
    <definedName name="MLNK458d76216dd5414cb0340ea283cb4937" hidden="1" xml:space="preserve">  '[37]P&amp;Ls'!$C$120:$K$171</definedName>
    <definedName name="MLNK4607a36e40974a38b79952e802f17175" localSheetId="1" hidden="1">#REF!</definedName>
    <definedName name="MLNK4607a36e40974a38b79952e802f17175" hidden="1">#REF!</definedName>
    <definedName name="MLNK476564496c0040f1b92c994cf626b47e" comment="CIM Graphs" hidden="1" xml:space="preserve">    '[38]CIM Graphs'!$1:$1048576</definedName>
    <definedName name="MLNK49a4325f411043f4821c927b76e60a7a" hidden="1" xml:space="preserve">  [37]BS!$B$5:$F$37</definedName>
    <definedName name="MLNK4b1df569745e437886c5f0ebb756fe9d" localSheetId="1" hidden="1">#REF!</definedName>
    <definedName name="MLNK4b1df569745e437886c5f0ebb756fe9d" hidden="1">#REF!</definedName>
    <definedName name="MLNK4b6de7c75ea24c83ab12b5485841a9c6" hidden="1" xml:space="preserve">  '[39]Doc Comp'!$B$2:$G$15</definedName>
    <definedName name="MLNK4d657b0af92347f096de954ec210d95a" localSheetId="1" hidden="1">#REF!</definedName>
    <definedName name="MLNK4d657b0af92347f096de954ec210d95a" hidden="1">#REF!</definedName>
    <definedName name="MLNK4ef04ae1574d4c04a914a14b2d67b177" localSheetId="1" hidden="1">#REF!</definedName>
    <definedName name="MLNK4ef04ae1574d4c04a914a14b2d67b177" hidden="1">#REF!</definedName>
    <definedName name="MLNK4f51376f41c44c0689023010575e3143" localSheetId="1" hidden="1">#REF!</definedName>
    <definedName name="MLNK4f51376f41c44c0689023010575e3143" hidden="1">#REF!</definedName>
    <definedName name="MLNK514648e991944325a2fac2529e54b139" hidden="1">#REF!</definedName>
    <definedName name="MLNK5c6d81d38d7d429da2f88899474761d9" hidden="1" xml:space="preserve">    '[38]CIM Charts'!$B$168:$F$197</definedName>
    <definedName name="MLNK5ca01718e929414f806d6d9786c5a55e" hidden="1" xml:space="preserve">  '[37]P&amp;Ls'!$C$5:$K$49</definedName>
    <definedName name="MLNK5d654c55282141368a9b4d066cb1cfeb" localSheetId="1" hidden="1">#REF!</definedName>
    <definedName name="MLNK5d654c55282141368a9b4d066cb1cfeb" hidden="1">#REF!</definedName>
    <definedName name="MLNK5fb79165b39045db9db703636b286176" localSheetId="1" hidden="1">#REF!</definedName>
    <definedName name="MLNK5fb79165b39045db9db703636b286176" hidden="1">#REF!</definedName>
    <definedName name="MLNK6152f2a9d49a4c2cb46be403decff0fe" localSheetId="1" hidden="1">#REF!</definedName>
    <definedName name="MLNK6152f2a9d49a4c2cb46be403decff0fe" hidden="1">#REF!</definedName>
    <definedName name="MLNK6333a9acdbf5461f9d6f991849455f07" hidden="1">#REF!</definedName>
    <definedName name="MLNK69ceb9b8b08f49388ace64375de7aded" hidden="1" xml:space="preserve">  '[37]P&amp;Ls'!$C$53:$K$84</definedName>
    <definedName name="MLNK6bf0ddadd84e4de486fac7f035df3ed5" localSheetId="1" hidden="1">#REF!</definedName>
    <definedName name="MLNK6bf0ddadd84e4de486fac7f035df3ed5" hidden="1">#REF!</definedName>
    <definedName name="MLNK709664b749bb4e91aa313bd5805a0182" hidden="1" xml:space="preserve">  '[37]P&amp;Ls'!$C$5:$K$49</definedName>
    <definedName name="MLNK7241f81c3df3426fb32c0ee2e4a49c5a" localSheetId="1" hidden="1">#REF!</definedName>
    <definedName name="MLNK7241f81c3df3426fb32c0ee2e4a49c5a" hidden="1">#REF!</definedName>
    <definedName name="MLNK764945ebf0a749caaffc9bf7b3e12471" comment="CIM Graphs" hidden="1" xml:space="preserve">    '[38]CIM Graphs'!$1:$1048576</definedName>
    <definedName name="MLNK7752c06f6f1b47b1a486262dd1b51692" hidden="1" xml:space="preserve">  '[37]EBITDA Adj.'!$C$14:$M$28</definedName>
    <definedName name="MLNK7a48dc582a6a4907ae3b230a6ff51adc" localSheetId="1" hidden="1">#REF!</definedName>
    <definedName name="MLNK7a48dc582a6a4907ae3b230a6ff51adc" hidden="1">#REF!</definedName>
    <definedName name="MLNK7a75e5253c9448b6909cd5e64eebb975" hidden="1" xml:space="preserve">  '[37]P&amp;Ls'!$C$5:$K$49</definedName>
    <definedName name="MLNK7ad0701cc68c457ab250f24682e7f79f" localSheetId="1" hidden="1">#REF!</definedName>
    <definedName name="MLNK7ad0701cc68c457ab250f24682e7f79f" hidden="1">#REF!</definedName>
    <definedName name="MLNK7b60d41f372c4e5a98c505baa44bca84" hidden="1" xml:space="preserve">    '[38]CIM Charts'!$B$219:$F$231</definedName>
    <definedName name="MLNK7db8e44a09304179a05bcf39cca9f982" hidden="1" xml:space="preserve">  '[39]EBITDA Adj.'!$C$14:$M$28</definedName>
    <definedName name="MLNK7e453585a45a4c94b5524f3e00fa3a04" localSheetId="1" hidden="1">'[40]CIM Tables'!#REF!</definedName>
    <definedName name="MLNK7e453585a45a4c94b5524f3e00fa3a04" hidden="1">'[40]CIM Tables'!#REF!</definedName>
    <definedName name="MLNK85675188f87447c09f37b8d6137dc0f8" localSheetId="1" hidden="1">'[40]CIM Tables'!#REF!</definedName>
    <definedName name="MLNK85675188f87447c09f37b8d6137dc0f8" hidden="1">'[40]CIM Tables'!#REF!</definedName>
    <definedName name="MLNK88b3e80027284b2ca892f97857c44cf3" hidden="1" xml:space="preserve">  '[37]P&amp;Ls'!$C$120:$K$171</definedName>
    <definedName name="MLNK8a2f20411fbe4ebf9d1c475ac707ebf9" hidden="1" xml:space="preserve">    '[38]CIM Charts'!$B$201:$F$231</definedName>
    <definedName name="MLNK8ad7166fb0ad4660a5008b3f958eab8e" localSheetId="1" hidden="1">'[40]CIM Tables'!#REF!</definedName>
    <definedName name="MLNK8ad7166fb0ad4660a5008b3f958eab8e" hidden="1">'[40]CIM Tables'!#REF!</definedName>
    <definedName name="MLNK8b3a94fba19241c1b1aadc5738fff482" comment="CIM Graphs" hidden="1" xml:space="preserve">    '[38]CIM Graphs'!$1:$1048576</definedName>
    <definedName name="MLNK8b662a57459341a79da7568bc54ea20a" hidden="1" xml:space="preserve">  '[37]P&amp;Ls'!$C$53:$K$84</definedName>
    <definedName name="MLNK8b9b608d4afb47d78ecab0278fbbd674" localSheetId="1" hidden="1">#REF!</definedName>
    <definedName name="MLNK8b9b608d4afb47d78ecab0278fbbd674" hidden="1">#REF!</definedName>
    <definedName name="MLNK8bfad4a4b6b248d09710d809c0df3223" localSheetId="1" hidden="1">#REF!</definedName>
    <definedName name="MLNK8bfad4a4b6b248d09710d809c0df3223" hidden="1">#REF!</definedName>
    <definedName name="MLNK8c07908bd3884f3e91ad5e6e5b1ec645" hidden="1" xml:space="preserve">  '[37]P&amp;Ls'!$C$5:$K$49</definedName>
    <definedName name="MLNK8ebbaa6a40c7465a84738f099ffcd28b" hidden="1" xml:space="preserve">  [37]BS!$B$5:$F$37</definedName>
    <definedName name="MLNK8f29f07b5c8c4ad3bad1f4f36850b9c7" hidden="1" xml:space="preserve">  '[37]P&amp;Ls'!$C$5:$K$49</definedName>
    <definedName name="MLNK91e8d7b2a9f940e1b15573c2fbca3c54" localSheetId="1" hidden="1">#REF!</definedName>
    <definedName name="MLNK91e8d7b2a9f940e1b15573c2fbca3c54" hidden="1">#REF!</definedName>
    <definedName name="MLNK95ae753bef2f4c309a16b4e012887dbc" localSheetId="1" hidden="1">#REF!</definedName>
    <definedName name="MLNK95ae753bef2f4c309a16b4e012887dbc" hidden="1">#REF!</definedName>
    <definedName name="MLNK964da1e213a249a3aa3716fdade90861" localSheetId="1" hidden="1">#REF!</definedName>
    <definedName name="MLNK964da1e213a249a3aa3716fdade90861" hidden="1">#REF!</definedName>
    <definedName name="MLNK977218e8956b44f2b6de6d03e5fa868f" hidden="1" xml:space="preserve">  '[37]EBITDA Adj.'!$C$14:$M$28</definedName>
    <definedName name="MLNK9af992aa825746199a7673a0a6ba5a98" localSheetId="1" hidden="1">#REF!</definedName>
    <definedName name="MLNK9af992aa825746199a7673a0a6ba5a98" hidden="1">#REF!</definedName>
    <definedName name="MLNK9b59fc5bc61a4be8bb156e9503b797bb" hidden="1" xml:space="preserve">  [37]BS!$B$5:$F$37</definedName>
    <definedName name="MLNK9cf562ce46c84271aef5e24016f214aa" localSheetId="1" hidden="1">#REF!</definedName>
    <definedName name="MLNK9cf562ce46c84271aef5e24016f214aa" hidden="1">#REF!</definedName>
    <definedName name="MLNK9dd48d987f5d4fb19cd9357e4d1c423c" localSheetId="1" hidden="1">#REF!</definedName>
    <definedName name="MLNK9dd48d987f5d4fb19cd9357e4d1c423c" hidden="1">#REF!</definedName>
    <definedName name="MLNK9e659bed3f22453cad3dee0334fc4d24" localSheetId="1" hidden="1">#REF!</definedName>
    <definedName name="MLNK9e659bed3f22453cad3dee0334fc4d24" hidden="1">#REF!</definedName>
    <definedName name="MLNKa061e4691f4e435e8ec7e1b85ecbdb65" hidden="1" xml:space="preserve">  '[37]EBITDA Adj.'!$C$3:$M$11</definedName>
    <definedName name="MLNKa12f46afcb1d4a91a69b508f2618e9e5" hidden="1" xml:space="preserve">  '[37]P&amp;Ls'!$C$87:$K$117</definedName>
    <definedName name="MLNKa244cb1f736b443eb742877516df3d74" localSheetId="1" hidden="1">#REF!</definedName>
    <definedName name="MLNKa244cb1f736b443eb742877516df3d74" hidden="1">#REF!</definedName>
    <definedName name="MLNKa2a3f9a958694bfdaee25e0b21c5fdef" hidden="1" xml:space="preserve">  '[37]Doc Comp'!$B$2:$G$15</definedName>
    <definedName name="MLNKa2ac16387f5c45d894d517f3c04fcf57" localSheetId="1" hidden="1">#REF!</definedName>
    <definedName name="MLNKa2ac16387f5c45d894d517f3c04fcf57" hidden="1">#REF!</definedName>
    <definedName name="MLNKa2af1565cafd46b0b215ff8708e7634c" localSheetId="1" hidden="1">'[40]CIM Tables'!#REF!</definedName>
    <definedName name="MLNKa2af1565cafd46b0b215ff8708e7634c" hidden="1">'[40]CIM Tables'!#REF!</definedName>
    <definedName name="MLNKa57ec263393f4f8d9275e3e7bdb74d6b" localSheetId="1" hidden="1">#REF!</definedName>
    <definedName name="MLNKa57ec263393f4f8d9275e3e7bdb74d6b" hidden="1">#REF!</definedName>
    <definedName name="MLNKa6c3cc1ce73148279de99ea119897af6" hidden="1" xml:space="preserve">  [39]BS!$B$2:$F$37</definedName>
    <definedName name="MLNKa7694f2e52d043a68596729820055519" hidden="1" xml:space="preserve">  '[37]Doc Comp'!$B$2:$G$15</definedName>
    <definedName name="MLNKa8327e2d87aa4db097c16452cd9735b1" localSheetId="1" hidden="1">#REF!</definedName>
    <definedName name="MLNKa8327e2d87aa4db097c16452cd9735b1" hidden="1">#REF!</definedName>
    <definedName name="MLNKa8d5f71b1b654694ad08e1d5e65e6c48" hidden="1" xml:space="preserve">    '[38]CIM Charts'!$B$132:$F$164</definedName>
    <definedName name="MLNKa9443b5fec7846d4bc931be43889bd8b" localSheetId="1" hidden="1">#REF!</definedName>
    <definedName name="MLNKa9443b5fec7846d4bc931be43889bd8b" hidden="1">#REF!</definedName>
    <definedName name="MLNKac5f2538c34a4b9a82f5baaae905ae06" localSheetId="1" hidden="1">#REF!</definedName>
    <definedName name="MLNKac5f2538c34a4b9a82f5baaae905ae06" hidden="1">#REF!</definedName>
    <definedName name="MLNKae7c12f75b694563a0b900235d3b207b" hidden="1" xml:space="preserve">  '[37]EBITDA Adj.'!$C$14:$M$28</definedName>
    <definedName name="MLNKae93992207194608b9c821d306bce93a" hidden="1" xml:space="preserve">  '[37]P&amp;Ls'!$C$87:$K$117</definedName>
    <definedName name="MLNKb463e3028f5545b0a96b0ae52f793fe2" hidden="1" xml:space="preserve">    '[38]CIM Charts'!$B$52:$F$92</definedName>
    <definedName name="MLNKb5f9d0e708f744d8a63ccf0d8681480a" localSheetId="1" hidden="1">#REF!</definedName>
    <definedName name="MLNKb5f9d0e708f744d8a63ccf0d8681480a" hidden="1">#REF!</definedName>
    <definedName name="MLNKb9d75f3f2e7144eeb3bb6622d3063782" hidden="1" xml:space="preserve">  [37]BS!$B$5:$F$37</definedName>
    <definedName name="MLNKbafca124ad03463f90608cd14e5917ef" localSheetId="1" hidden="1">#REF!</definedName>
    <definedName name="MLNKbafca124ad03463f90608cd14e5917ef" hidden="1">#REF!</definedName>
    <definedName name="MLNKbd06c30198594079b7765ccf83973fab" localSheetId="1" hidden="1">#REF!</definedName>
    <definedName name="MLNKbd06c30198594079b7765ccf83973fab" hidden="1">#REF!</definedName>
    <definedName name="MLNKbd17e641d0da43858a91289bb6bca06b" localSheetId="1" hidden="1">'[40]CIM Tables'!#REF!</definedName>
    <definedName name="MLNKbd17e641d0da43858a91289bb6bca06b" hidden="1">'[40]CIM Tables'!#REF!</definedName>
    <definedName name="MLNKbdac4ccc12ec4908bada155032ab7898" localSheetId="1" hidden="1">#REF!</definedName>
    <definedName name="MLNKbdac4ccc12ec4908bada155032ab7898" hidden="1">#REF!</definedName>
    <definedName name="MLNKbdddeda83a57405aad1795aff2563fbd" localSheetId="1" hidden="1">#REF!</definedName>
    <definedName name="MLNKbdddeda83a57405aad1795aff2563fbd" hidden="1">#REF!</definedName>
    <definedName name="MLNKc1f4489d57364e1aa7285d17ed05992f" localSheetId="1" hidden="1">#REF!</definedName>
    <definedName name="MLNKc1f4489d57364e1aa7285d17ed05992f" hidden="1">#REF!</definedName>
    <definedName name="MLNKc3509be1e39d4f45893bee723d78673b" comment="CIM Graphs" hidden="1" xml:space="preserve">    '[38]CIM Graphs'!$1:$1048576</definedName>
    <definedName name="MLNKc46161f0ba14446a90a343a5855a23e4" hidden="1" xml:space="preserve">  '[37]Doc Comp'!$B$2:$G$15</definedName>
    <definedName name="MLNKcb5728d99ec040d396f03f7231099360" localSheetId="1" hidden="1">#REF!</definedName>
    <definedName name="MLNKcb5728d99ec040d396f03f7231099360" hidden="1">#REF!</definedName>
    <definedName name="MLNKcd11d0b394bb4d21b6f09c2208ab517d" localSheetId="1" hidden="1">#REF!</definedName>
    <definedName name="MLNKcd11d0b394bb4d21b6f09c2208ab517d" hidden="1">#REF!</definedName>
    <definedName name="MLNKcdc2771daa6d4c4bb581d68b4d7abfc1" localSheetId="1" hidden="1">#REF!</definedName>
    <definedName name="MLNKcdc2771daa6d4c4bb581d68b4d7abfc1" hidden="1">#REF!</definedName>
    <definedName name="MLNKcfdd65494b52490db3203b4ffb89f847" hidden="1">#REF!</definedName>
    <definedName name="MLNKd2dab27d74e94c469292c9f29d5e298e" hidden="1">#REF!</definedName>
    <definedName name="MLNKd532e32dbaf047308505d4dc3d8b102f" comment="CIM Graphs" hidden="1" xml:space="preserve">    '[38]CIM Graphs'!$1:$1048576</definedName>
    <definedName name="MLNKd5cf7cd234c64369af72b4413e28e2b9" localSheetId="1" hidden="1">#REF!</definedName>
    <definedName name="MLNKd5cf7cd234c64369af72b4413e28e2b9" hidden="1">#REF!</definedName>
    <definedName name="MLNKd67b172eefaa4e9d8364bfb6ab4536ca" localSheetId="1" hidden="1">#REF!</definedName>
    <definedName name="MLNKd67b172eefaa4e9d8364bfb6ab4536ca" hidden="1">#REF!</definedName>
    <definedName name="MLNKd7250a77c8fd49cb9197ec712dee9c45" localSheetId="1" hidden="1">#REF!</definedName>
    <definedName name="MLNKd7250a77c8fd49cb9197ec712dee9c45" hidden="1">#REF!</definedName>
    <definedName name="MLNKda02e659910c4ba5a9d99aa2fe68781c" hidden="1">#REF!</definedName>
    <definedName name="MLNKdbca8e017797403f80e011597d04121b" hidden="1" xml:space="preserve">  [39]BS!$B$5:$F$37</definedName>
    <definedName name="MLNKdd51d059b8384469b5c5ad0bb292cad7" hidden="1" xml:space="preserve">  [39]BS!$B$5:$F$37</definedName>
    <definedName name="MLNKdea438ca09044c77b7e9125cfd95c4b6" localSheetId="1" hidden="1">#REF!</definedName>
    <definedName name="MLNKdea438ca09044c77b7e9125cfd95c4b6" hidden="1">#REF!</definedName>
    <definedName name="MLNKe19d06415f1a4b8fbd08e0977187ac98" hidden="1" xml:space="preserve">    '[38]CIM Charts'!$B$96:$F$128</definedName>
    <definedName name="MLNKe20f4c74e5944febba7d244c2d002d54" localSheetId="1" hidden="1">#REF!</definedName>
    <definedName name="MLNKe20f4c74e5944febba7d244c2d002d54" hidden="1">#REF!</definedName>
    <definedName name="MLNKe27d05804d904e0ba1583f70a368a732" localSheetId="1" hidden="1">'[40]CIM Tables'!#REF!</definedName>
    <definedName name="MLNKe27d05804d904e0ba1583f70a368a732" hidden="1">'[40]CIM Tables'!#REF!</definedName>
    <definedName name="MLNKe50316d5f937402abb636c73c10694ab" localSheetId="1" hidden="1">#REF!</definedName>
    <definedName name="MLNKe50316d5f937402abb636c73c10694ab" hidden="1">#REF!</definedName>
    <definedName name="MLNKe59118c2f11040aeb4171ba072af5f7c" hidden="1" xml:space="preserve">  '[37]P&amp;Ls'!$C$120:$K$171</definedName>
    <definedName name="MLNKef3df48db01747be96b506df87ad2741" hidden="1" xml:space="preserve">    '[38]CIM Charts'!$B$5:$F$48</definedName>
    <definedName name="MLNKefcbc44b11454a9a9ac9eef7261cc9e5" hidden="1" xml:space="preserve">  '[37]P&amp;Ls'!$C$5:$K$49</definedName>
    <definedName name="MLNKf18423354572423c9bf3868b4e3c67f2" hidden="1" xml:space="preserve">  '[37]EBITDA Adj.'!$C$14:$M$28</definedName>
    <definedName name="MLNKf31fb32ce8c447678420f5b0fb1322b3" localSheetId="1" hidden="1">#REF!</definedName>
    <definedName name="MLNKf31fb32ce8c447678420f5b0fb1322b3" hidden="1">#REF!</definedName>
    <definedName name="MLNKf4a42cd8ed38467485f6794a96a3176a" comment="CIM Graphs" hidden="1" xml:space="preserve">    '[38]CIM Graphs'!$1:$1048576</definedName>
    <definedName name="MLNKf6ee834430b4410a9b90ae13834cc8fe" localSheetId="1" hidden="1">#REF!</definedName>
    <definedName name="MLNKf6ee834430b4410a9b90ae13834cc8fe" hidden="1">#REF!</definedName>
    <definedName name="MLNKf8f344432d67412d9415c6635801c7a0" hidden="1" xml:space="preserve">  '[37]P&amp;Ls'!$C$5:$K$49</definedName>
    <definedName name="MLNKfe5ecee08db74fa28e8911eeeed79056" localSheetId="1" hidden="1">#REF!</definedName>
    <definedName name="MLNKfe5ecee08db74fa28e8911eeeed79056" hidden="1">#REF!</definedName>
    <definedName name="MLNKfe73ea3b361d498baaaad7926e12faf9" comment="CIM Graphs" hidden="1" xml:space="preserve">    '[38]CIM Graphs'!$1:$1048576</definedName>
    <definedName name="mmjj" localSheetId="2" hidden="1">{#N/A,#N/A,FALSE,"gopher summary";#N/A,#N/A,FALSE,"GOPH-Comp Co. Mult";#N/A,#N/A,FALSE,"GOPH-Acq. Mult ";#N/A,#N/A,FALSE,"gopher dcf";#N/A,#N/A,FALSE,"goph-dividend";#N/A,#N/A,FALSE,"GOPHER WACC";#N/A,#N/A,FALSE,"Contribution";#N/A,#N/A,FALSE,"contr.anal.";#N/A,#N/A,FALSE,"acc_dil";#N/A,#N/A,FALSE,"GOPHER";#N/A,#N/A,FALSE,"pro forma";#N/A,#N/A,FALSE,"PACK-Comp Co. Mult";#N/A,#N/A,FALSE,"packer dcf ";#N/A,#N/A,FALSE,"PACK WACC ";#N/A,#N/A,FALSE,"PACKER";#N/A,#N/A,FALSE,"PurchPriMult"}</definedName>
    <definedName name="mmjj" localSheetId="1" hidden="1">{#N/A,#N/A,FALSE,"gopher summary";#N/A,#N/A,FALSE,"GOPH-Comp Co. Mult";#N/A,#N/A,FALSE,"GOPH-Acq. Mult ";#N/A,#N/A,FALSE,"gopher dcf";#N/A,#N/A,FALSE,"goph-dividend";#N/A,#N/A,FALSE,"GOPHER WACC";#N/A,#N/A,FALSE,"Contribution";#N/A,#N/A,FALSE,"contr.anal.";#N/A,#N/A,FALSE,"acc_dil";#N/A,#N/A,FALSE,"GOPHER";#N/A,#N/A,FALSE,"pro forma";#N/A,#N/A,FALSE,"PACK-Comp Co. Mult";#N/A,#N/A,FALSE,"packer dcf ";#N/A,#N/A,FALSE,"PACK WACC ";#N/A,#N/A,FALSE,"PACKER";#N/A,#N/A,FALSE,"PurchPriMult"}</definedName>
    <definedName name="mmjj" hidden="1">{#N/A,#N/A,FALSE,"gopher summary";#N/A,#N/A,FALSE,"GOPH-Comp Co. Mult";#N/A,#N/A,FALSE,"GOPH-Acq. Mult ";#N/A,#N/A,FALSE,"gopher dcf";#N/A,#N/A,FALSE,"goph-dividend";#N/A,#N/A,FALSE,"GOPHER WACC";#N/A,#N/A,FALSE,"Contribution";#N/A,#N/A,FALSE,"contr.anal.";#N/A,#N/A,FALSE,"acc_dil";#N/A,#N/A,FALSE,"GOPHER";#N/A,#N/A,FALSE,"pro forma";#N/A,#N/A,FALSE,"PACK-Comp Co. Mult";#N/A,#N/A,FALSE,"packer dcf ";#N/A,#N/A,FALSE,"PACK WACC ";#N/A,#N/A,FALSE,"PACKER";#N/A,#N/A,FALSE,"PurchPriMult"}</definedName>
    <definedName name="mn" localSheetId="2" hidden="1">{#N/A,#N/A,FALSE,"TS";#N/A,#N/A,FALSE,"Combo";#N/A,#N/A,FALSE,"FAIR";#N/A,#N/A,FALSE,"RBC";#N/A,#N/A,FALSE,"xxxx";#N/A,#N/A,FALSE,"A_D";#N/A,#N/A,FALSE,"WACC";#N/A,#N/A,FALSE,"DCF";#N/A,#N/A,FALSE,"LBO";#N/A,#N/A,FALSE,"AcqMults";#N/A,#N/A,FALSE,"CompMults"}</definedName>
    <definedName name="mn" localSheetId="1" hidden="1">{#N/A,#N/A,FALSE,"TS";#N/A,#N/A,FALSE,"Combo";#N/A,#N/A,FALSE,"FAIR";#N/A,#N/A,FALSE,"RBC";#N/A,#N/A,FALSE,"xxxx";#N/A,#N/A,FALSE,"A_D";#N/A,#N/A,FALSE,"WACC";#N/A,#N/A,FALSE,"DCF";#N/A,#N/A,FALSE,"LBO";#N/A,#N/A,FALSE,"AcqMults";#N/A,#N/A,FALSE,"CompMults"}</definedName>
    <definedName name="mn" hidden="1">{#N/A,#N/A,FALSE,"TS";#N/A,#N/A,FALSE,"Combo";#N/A,#N/A,FALSE,"FAIR";#N/A,#N/A,FALSE,"RBC";#N/A,#N/A,FALSE,"xxxx";#N/A,#N/A,FALSE,"A_D";#N/A,#N/A,FALSE,"WACC";#N/A,#N/A,FALSE,"DCF";#N/A,#N/A,FALSE,"LBO";#N/A,#N/A,FALSE,"AcqMults";#N/A,#N/A,FALSE,"CompMults"}</definedName>
    <definedName name="MOVE"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OVE"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OVE"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MPO" localSheetId="2" hidden="1">{#N/A,#N/A,TRUE,"BS_A";#N/A,#N/A,TRUE,"BS_L";#N/A,#N/A,TRUE,"PL";#N/A,#N/A,TRUE,"NET";#N/A,#N/A,TRUE,"MAR_2";#N/A,#N/A,TRUE,"MAR";#N/A,#N/A,TRUE,"NII";#N/A,#N/A,TRUE,"NIE";#N/A,#N/A,TRUE,"FS_BS";#N/A,#N/A,TRUE,"FS_PL";#N/A,#N/A,TRUE,"HEA"}</definedName>
    <definedName name="MPO" localSheetId="1" hidden="1">{#N/A,#N/A,TRUE,"BS_A";#N/A,#N/A,TRUE,"BS_L";#N/A,#N/A,TRUE,"PL";#N/A,#N/A,TRUE,"NET";#N/A,#N/A,TRUE,"MAR_2";#N/A,#N/A,TRUE,"MAR";#N/A,#N/A,TRUE,"NII";#N/A,#N/A,TRUE,"NIE";#N/A,#N/A,TRUE,"FS_BS";#N/A,#N/A,TRUE,"FS_PL";#N/A,#N/A,TRUE,"HEA"}</definedName>
    <definedName name="MPO" hidden="1">{#N/A,#N/A,TRUE,"BS_A";#N/A,#N/A,TRUE,"BS_L";#N/A,#N/A,TRUE,"PL";#N/A,#N/A,TRUE,"NET";#N/A,#N/A,TRUE,"MAR_2";#N/A,#N/A,TRUE,"MAR";#N/A,#N/A,TRUE,"NII";#N/A,#N/A,TRUE,"NIE";#N/A,#N/A,TRUE,"FS_BS";#N/A,#N/A,TRUE,"FS_PL";#N/A,#N/A,TRUE,"HEA"}</definedName>
    <definedName name="mrs.cost." localSheetId="2" hidden="1">{"Cost Title",#N/A,FALSE,"TITLE";"Dept",#N/A,FALSE,"DEPT";"ProjCst",#N/A,FALSE,"PROJ"}</definedName>
    <definedName name="mrs.cost." localSheetId="1" hidden="1">{"Cost Title",#N/A,FALSE,"TITLE";"Dept",#N/A,FALSE,"DEPT";"ProjCst",#N/A,FALSE,"PROJ"}</definedName>
    <definedName name="mrs.cost." hidden="1">{"Cost Title",#N/A,FALSE,"TITLE";"Dept",#N/A,FALSE,"DEPT";"ProjCst",#N/A,FALSE,"PROJ"}</definedName>
    <definedName name="Mults02" localSheetId="2" hidden="1">{#N/A,#N/A,FALSE,"Projections";#N/A,#N/A,FALSE,"Multiples Valuation";#N/A,#N/A,FALSE,"LBO";#N/A,#N/A,FALSE,"Multiples_Sensitivity";#N/A,#N/A,FALSE,"Summary"}</definedName>
    <definedName name="Mults02" localSheetId="1" hidden="1">{#N/A,#N/A,FALSE,"Projections";#N/A,#N/A,FALSE,"Multiples Valuation";#N/A,#N/A,FALSE,"LBO";#N/A,#N/A,FALSE,"Multiples_Sensitivity";#N/A,#N/A,FALSE,"Summary"}</definedName>
    <definedName name="Mults02" hidden="1">{#N/A,#N/A,FALSE,"Projections";#N/A,#N/A,FALSE,"Multiples Valuation";#N/A,#N/A,FALSE,"LBO";#N/A,#N/A,FALSE,"Multiples_Sensitivity";#N/A,#N/A,FALSE,"Summary"}</definedName>
    <definedName name="MW" localSheetId="2" hidden="1">{#N/A,#N/A,FALSE,"Job Sched"}</definedName>
    <definedName name="MW" localSheetId="1" hidden="1">{#N/A,#N/A,FALSE,"Job Sched"}</definedName>
    <definedName name="MW" hidden="1">{#N/A,#N/A,FALSE,"Job Sched"}</definedName>
    <definedName name="n" localSheetId="2" hidden="1">{"summary",#N/A,FALSE,"3 yr average";"comps",#N/A,FALSE,"3 yr average"}</definedName>
    <definedName name="n" localSheetId="1" hidden="1">{"summary",#N/A,FALSE,"3 yr average";"comps",#N/A,FALSE,"3 yr average"}</definedName>
    <definedName name="n" hidden="1">{"summary",#N/A,FALSE,"3 yr average";"comps",#N/A,FALSE,"3 yr average"}</definedName>
    <definedName name="n\" localSheetId="2" hidden="1">{#N/A,#N/A,FALSE,"Projections";#N/A,#N/A,FALSE,"Multiples Valuation";#N/A,#N/A,FALSE,"LBO";#N/A,#N/A,FALSE,"Multiples_Sensitivity";#N/A,#N/A,FALSE,"Summary"}</definedName>
    <definedName name="n\" localSheetId="1" hidden="1">{#N/A,#N/A,FALSE,"Projections";#N/A,#N/A,FALSE,"Multiples Valuation";#N/A,#N/A,FALSE,"LBO";#N/A,#N/A,FALSE,"Multiples_Sensitivity";#N/A,#N/A,FALSE,"Summary"}</definedName>
    <definedName name="n\" hidden="1">{#N/A,#N/A,FALSE,"Projections";#N/A,#N/A,FALSE,"Multiples Valuation";#N/A,#N/A,FALSE,"LBO";#N/A,#N/A,FALSE,"Multiples_Sensitivity";#N/A,#N/A,FALSE,"Summary"}</definedName>
    <definedName name="NCBN" localSheetId="2" hidden="1">{#N/A,#N/A,FALSE,"BS";#N/A,#N/A,FALSE,"PL_10Q";#N/A,#N/A,FALSE,"SOE";#N/A,#N/A,FALSE,"SCF";#N/A,#N/A,FALSE,"Sel Fn Data QTD 10Q";#N/A,#N/A,FALSE,"Table 1 YTD 10Q";#N/A,#N/A,FALSE,"Table 1 QTD 10Q";#N/A,#N/A,FALSE,"Tables 2 to 3 PL";#N/A,#N/A,FALSE,"Tables 4 and 5ALLL";#N/A,#N/A,FALSE,"Tables 6 to 8 ALLL ";#N/A,#N/A,FALSE,"Table 9 to 12 - Balance Sheet"}</definedName>
    <definedName name="NCBN" localSheetId="1" hidden="1">{#N/A,#N/A,FALSE,"BS";#N/A,#N/A,FALSE,"PL_10Q";#N/A,#N/A,FALSE,"SOE";#N/A,#N/A,FALSE,"SCF";#N/A,#N/A,FALSE,"Sel Fn Data QTD 10Q";#N/A,#N/A,FALSE,"Table 1 YTD 10Q";#N/A,#N/A,FALSE,"Table 1 QTD 10Q";#N/A,#N/A,FALSE,"Tables 2 to 3 PL";#N/A,#N/A,FALSE,"Tables 4 and 5ALLL";#N/A,#N/A,FALSE,"Tables 6 to 8 ALLL ";#N/A,#N/A,FALSE,"Table 9 to 12 - Balance Sheet"}</definedName>
    <definedName name="NCBN" hidden="1">{#N/A,#N/A,FALSE,"BS";#N/A,#N/A,FALSE,"PL_10Q";#N/A,#N/A,FALSE,"SOE";#N/A,#N/A,FALSE,"SCF";#N/A,#N/A,FALSE,"Sel Fn Data QTD 10Q";#N/A,#N/A,FALSE,"Table 1 YTD 10Q";#N/A,#N/A,FALSE,"Table 1 QTD 10Q";#N/A,#N/A,FALSE,"Tables 2 to 3 PL";#N/A,#N/A,FALSE,"Tables 4 and 5ALLL";#N/A,#N/A,FALSE,"Tables 6 to 8 ALLL ";#N/A,#N/A,FALSE,"Table 9 to 12 - Balance Sheet"}</definedName>
    <definedName name="new" localSheetId="2" hidden="1">{"Major Room",#N/A,FALSE,"MROOM"}</definedName>
    <definedName name="new" localSheetId="1" hidden="1">{"Major Room",#N/A,FALSE,"MROOM"}</definedName>
    <definedName name="new" hidden="1">{"Major Room",#N/A,FALSE,"MROOM"}</definedName>
    <definedName name="newbel" localSheetId="2" hidden="1">{"'Directory'!$A$72:$E$91"}</definedName>
    <definedName name="newbel" localSheetId="1" hidden="1">{"'Directory'!$A$72:$E$91"}</definedName>
    <definedName name="newbel" hidden="1">{"'Directory'!$A$72:$E$91"}</definedName>
    <definedName name="newbls" localSheetId="2" hidden="1">{"'Directory'!$A$72:$E$91"}</definedName>
    <definedName name="newbls" localSheetId="1" hidden="1">{"'Directory'!$A$72:$E$91"}</definedName>
    <definedName name="newbls" hidden="1">{"'Directory'!$A$72:$E$91"}</definedName>
    <definedName name="newdata" localSheetId="2" hidden="1">{"PAGE 1",#N/A,FALSE,"WEST_OT"}</definedName>
    <definedName name="newdata" localSheetId="1" hidden="1">{"PAGE 1",#N/A,FALSE,"WEST_OT"}</definedName>
    <definedName name="newdata" hidden="1">{"PAGE 1",#N/A,FALSE,"WEST_OT"}</definedName>
    <definedName name="newdata2" localSheetId="2" hidden="1">{"PAGE 1",#N/A,FALSE,"WEST_OT"}</definedName>
    <definedName name="newdata2" localSheetId="1" hidden="1">{"PAGE 1",#N/A,FALSE,"WEST_OT"}</definedName>
    <definedName name="newdata2" hidden="1">{"PAGE 1",#N/A,FALSE,"WEST_OT"}</definedName>
    <definedName name="NewSheet" localSheetId="2" hidden="1">{#N/A,#N/A,FALSE,"Summary";#N/A,#N/A,FALSE,"Proforma";#N/A,#N/A,FALSE,"Tx"}</definedName>
    <definedName name="NewSheet" localSheetId="1" hidden="1">{#N/A,#N/A,FALSE,"Summary";#N/A,#N/A,FALSE,"Proforma";#N/A,#N/A,FALSE,"Tx"}</definedName>
    <definedName name="NewSheet" hidden="1">{#N/A,#N/A,FALSE,"Summary";#N/A,#N/A,FALSE,"Proforma";#N/A,#N/A,FALSE,"Tx"}</definedName>
    <definedName name="newt" localSheetId="2" hidden="1">{"'Directory'!$A$72:$E$91"}</definedName>
    <definedName name="newt" localSheetId="1" hidden="1">{"'Directory'!$A$72:$E$91"}</definedName>
    <definedName name="newt" hidden="1">{"'Directory'!$A$72:$E$91"}</definedName>
    <definedName name="newwcom" localSheetId="2" hidden="1">{"'Directory'!$A$72:$E$91"}</definedName>
    <definedName name="newwcom" localSheetId="1" hidden="1">{"'Directory'!$A$72:$E$91"}</definedName>
    <definedName name="newwcom" hidden="1">{"'Directory'!$A$72:$E$91"}</definedName>
    <definedName name="NMCVM" localSheetId="2" hidden="1">{#N/A,#N/A,FALSE,"TABLE_1 YTD- VALUES LAST YR(2)"}</definedName>
    <definedName name="NMCVM" localSheetId="1" hidden="1">{#N/A,#N/A,FALSE,"TABLE_1 YTD- VALUES LAST YR(2)"}</definedName>
    <definedName name="NMCVM" hidden="1">{#N/A,#N/A,FALSE,"TABLE_1 YTD- VALUES LAST YR(2)"}</definedName>
    <definedName name="nnnn" localSheetId="2" hidden="1">{#N/A,#N/A,FALSE,"Job Sched"}</definedName>
    <definedName name="nnnn" localSheetId="1" hidden="1">{#N/A,#N/A,FALSE,"Job Sched"}</definedName>
    <definedName name="nnnn" hidden="1">{#N/A,#N/A,FALSE,"Job Sched"}</definedName>
    <definedName name="nnnnnnn" localSheetId="2" hidden="1">{#N/A,#N/A,TRUE,"TS";#N/A,#N/A,TRUE,"Combo";#N/A,#N/A,TRUE,"FAIR";#N/A,#N/A,TRUE,"RBC";#N/A,#N/A,TRUE,"xxxx"}</definedName>
    <definedName name="nnnnnnn" localSheetId="1" hidden="1">{#N/A,#N/A,TRUE,"TS";#N/A,#N/A,TRUE,"Combo";#N/A,#N/A,TRUE,"FAIR";#N/A,#N/A,TRUE,"RBC";#N/A,#N/A,TRUE,"xxxx"}</definedName>
    <definedName name="nnnnnnn" hidden="1">{#N/A,#N/A,TRUE,"TS";#N/A,#N/A,TRUE,"Combo";#N/A,#N/A,TRUE,"FAIR";#N/A,#N/A,TRUE,"RBC";#N/A,#N/A,TRUE,"xxxx"}</definedName>
    <definedName name="no" localSheetId="2" hidden="1">{#N/A,#N/A,FALSE,"Summary";#N/A,#N/A,FALSE,"Medicare";#N/A,#N/A,FALSE,"Input1";#N/A,#N/A,FALSE,"HMO";#N/A,#N/A,FALSE,"BC";#N/A,#N/A,FALSE,"Medicaid";#N/A,#N/A,FALSE,"Summary";#N/A,#N/A,FALSE,"UC96";#N/A,#N/A,FALSE,"MCRamt"}</definedName>
    <definedName name="no" localSheetId="1" hidden="1">{#N/A,#N/A,FALSE,"Summary";#N/A,#N/A,FALSE,"Medicare";#N/A,#N/A,FALSE,"Input1";#N/A,#N/A,FALSE,"HMO";#N/A,#N/A,FALSE,"BC";#N/A,#N/A,FALSE,"Medicaid";#N/A,#N/A,FALSE,"Summary";#N/A,#N/A,FALSE,"UC96";#N/A,#N/A,FALSE,"MCRamt"}</definedName>
    <definedName name="no" hidden="1">{#N/A,#N/A,FALSE,"Summary";#N/A,#N/A,FALSE,"Medicare";#N/A,#N/A,FALSE,"Input1";#N/A,#N/A,FALSE,"HMO";#N/A,#N/A,FALSE,"BC";#N/A,#N/A,FALSE,"Medicaid";#N/A,#N/A,FALSE,"Summary";#N/A,#N/A,FALSE,"UC96";#N/A,#N/A,FALSE,"MCRamt"}</definedName>
    <definedName name="no.presentation"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no.presentation"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no.presentation" hidden="1">{TRUE,TRUE,-0.8,-17,483.6,277.2,FALSE,TRUE,TRUE,TRUE,0,1,#N/A,1,#N/A,52.4666666666667,24.0625,1,FALSE,FALSE,3,TRUE,1,FALSE,75,"Swvu.PRESENTATION.","ACwvu.PRESENTATION.",#N/A,FALSE,FALSE,0,0,0.5,0,2,"","",TRUE,FALSE,FALSE,FALSE,1,#N/A,1,1,FALSE,FALSE,"Rwvu.PRESENTATION.",#N/A,FALSE,FALSE,FALSE,1,#N/A,#N/A,FALSE,FALSE,TRUE,TRUE,TRUE}</definedName>
    <definedName name="none" localSheetId="2" hidden="1">{"QTR2",#N/A,FALSE,"OTK6_27";#N/A,#N/A,FALSE,"Q2 Detail";"SIXMTH",#N/A,FALSE,"OTK6_27";"qtr3",#N/A,FALSE,"OTK6_27";#N/A,#N/A,FALSE,"Q3 Detail";"NINEMTH",#N/A,FALSE,"OTK6_27";"qtr4",#N/A,FALSE,"OTK6_27";#N/A,#N/A,FALSE,"Q4 Detail";"YEAR",#N/A,FALSE,"OTK6_27"}</definedName>
    <definedName name="none" localSheetId="1" hidden="1">{"QTR2",#N/A,FALSE,"OTK6_27";#N/A,#N/A,FALSE,"Q2 Detail";"SIXMTH",#N/A,FALSE,"OTK6_27";"qtr3",#N/A,FALSE,"OTK6_27";#N/A,#N/A,FALSE,"Q3 Detail";"NINEMTH",#N/A,FALSE,"OTK6_27";"qtr4",#N/A,FALSE,"OTK6_27";#N/A,#N/A,FALSE,"Q4 Detail";"YEAR",#N/A,FALSE,"OTK6_27"}</definedName>
    <definedName name="none" hidden="1">{"QTR2",#N/A,FALSE,"OTK6_27";#N/A,#N/A,FALSE,"Q2 Detail";"SIXMTH",#N/A,FALSE,"OTK6_27";"qtr3",#N/A,FALSE,"OTK6_27";#N/A,#N/A,FALSE,"Q3 Detail";"NINEMTH",#N/A,FALSE,"OTK6_27";"qtr4",#N/A,FALSE,"OTK6_27";#N/A,#N/A,FALSE,"Q4 Detail";"YEAR",#N/A,FALSE,"OTK6_27"}</definedName>
    <definedName name="none2" localSheetId="2" hidden="1">{"QTR1",#N/A,FALSE,"Q1 Detail";"QTR2",#N/A,FALSE,"Q2 Detail";"QTR3",#N/A,FALSE,"Q3 Detail";"QTR4",#N/A,FALSE,"Q4 Detail"}</definedName>
    <definedName name="none2" localSheetId="1" hidden="1">{"QTR1",#N/A,FALSE,"Q1 Detail";"QTR2",#N/A,FALSE,"Q2 Detail";"QTR3",#N/A,FALSE,"Q3 Detail";"QTR4",#N/A,FALSE,"Q4 Detail"}</definedName>
    <definedName name="none2" hidden="1">{"QTR1",#N/A,FALSE,"Q1 Detail";"QTR2",#N/A,FALSE,"Q2 Detail";"QTR3",#N/A,FALSE,"Q3 Detail";"QTR4",#N/A,FALSE,"Q4 Detail"}</definedName>
    <definedName name="none3" localSheetId="2" hidden="1">{"QTR1",#N/A,FALSE,"96OUT";"QTR2",#N/A,FALSE,"96OUT";"QTR3",#N/A,FALSE,"96OUT";"QTR4",#N/A,FALSE,"96OUT";"YEAR",#N/A,FALSE,"96OUT"}</definedName>
    <definedName name="none3" localSheetId="1" hidden="1">{"QTR1",#N/A,FALSE,"96OUT";"QTR2",#N/A,FALSE,"96OUT";"QTR3",#N/A,FALSE,"96OUT";"QTR4",#N/A,FALSE,"96OUT";"YEAR",#N/A,FALSE,"96OUT"}</definedName>
    <definedName name="none3" hidden="1">{"QTR1",#N/A,FALSE,"96OUT";"QTR2",#N/A,FALSE,"96OUT";"QTR3",#N/A,FALSE,"96OUT";"QTR4",#N/A,FALSE,"96OUT";"YEAR",#N/A,FALSE,"96OUT"}</definedName>
    <definedName name="none4" localSheetId="2" hidden="1">{#N/A,#N/A,TRUE,"PAGE 2";#N/A,#N/A,TRUE,"PAGE 3";#N/A,#N/A,TRUE,"PAGE4"}</definedName>
    <definedName name="none4" localSheetId="1" hidden="1">{#N/A,#N/A,TRUE,"PAGE 2";#N/A,#N/A,TRUE,"PAGE 3";#N/A,#N/A,TRUE,"PAGE4"}</definedName>
    <definedName name="none4" hidden="1">{#N/A,#N/A,TRUE,"PAGE 2";#N/A,#N/A,TRUE,"PAGE 3";#N/A,#N/A,TRUE,"PAGE4"}</definedName>
    <definedName name="none5" localSheetId="2" hidden="1">{"QTR2",#N/A,FALSE,"OTK6_27";#N/A,#N/A,FALSE,"Q2 Detail";"SIXMTH",#N/A,FALSE,"OTK6_27";"qtr3",#N/A,FALSE,"OTK6_27";#N/A,#N/A,FALSE,"Q3 Detail";"NINEMTH",#N/A,FALSE,"OTK6_27";"qtr4",#N/A,FALSE,"OTK6_27";#N/A,#N/A,FALSE,"Q4 Detail";"YEAR",#N/A,FALSE,"OTK6_27"}</definedName>
    <definedName name="none5" localSheetId="1" hidden="1">{"QTR2",#N/A,FALSE,"OTK6_27";#N/A,#N/A,FALSE,"Q2 Detail";"SIXMTH",#N/A,FALSE,"OTK6_27";"qtr3",#N/A,FALSE,"OTK6_27";#N/A,#N/A,FALSE,"Q3 Detail";"NINEMTH",#N/A,FALSE,"OTK6_27";"qtr4",#N/A,FALSE,"OTK6_27";#N/A,#N/A,FALSE,"Q4 Detail";"YEAR",#N/A,FALSE,"OTK6_27"}</definedName>
    <definedName name="none5" hidden="1">{"QTR2",#N/A,FALSE,"OTK6_27";#N/A,#N/A,FALSE,"Q2 Detail";"SIXMTH",#N/A,FALSE,"OTK6_27";"qtr3",#N/A,FALSE,"OTK6_27";#N/A,#N/A,FALSE,"Q3 Detail";"NINEMTH",#N/A,FALSE,"OTK6_27";"qtr4",#N/A,FALSE,"OTK6_27";#N/A,#N/A,FALSE,"Q4 Detail";"YEAR",#N/A,FALSE,"OTK6_27"}</definedName>
    <definedName name="none6" localSheetId="2" hidden="1">{"OUTLK3YROCC",#N/A,FALSE,"3YR_OCC"}</definedName>
    <definedName name="none6" localSheetId="1" hidden="1">{"OUTLK3YROCC",#N/A,FALSE,"3YR_OCC"}</definedName>
    <definedName name="none6" hidden="1">{"OUTLK3YROCC",#N/A,FALSE,"3YR_OCC"}</definedName>
    <definedName name="none7" localSheetId="2" hidden="1">{"QTR2",#N/A,FALSE,"OTK6_27";#N/A,#N/A,FALSE,"Q2 Detail";"SIXMTH",#N/A,FALSE,"OTK6_27";"qtr3",#N/A,FALSE,"OTK6_27";#N/A,#N/A,FALSE,"Q3 Detail";"NINEMTH",#N/A,FALSE,"OTK6_27";"qtr4",#N/A,FALSE,"OTK6_27";#N/A,#N/A,FALSE,"Q4 Detail";"YEAR",#N/A,FALSE,"OTK6_27"}</definedName>
    <definedName name="none7" localSheetId="1" hidden="1">{"QTR2",#N/A,FALSE,"OTK6_27";#N/A,#N/A,FALSE,"Q2 Detail";"SIXMTH",#N/A,FALSE,"OTK6_27";"qtr3",#N/A,FALSE,"OTK6_27";#N/A,#N/A,FALSE,"Q3 Detail";"NINEMTH",#N/A,FALSE,"OTK6_27";"qtr4",#N/A,FALSE,"OTK6_27";#N/A,#N/A,FALSE,"Q4 Detail";"YEAR",#N/A,FALSE,"OTK6_27"}</definedName>
    <definedName name="none7" hidden="1">{"QTR2",#N/A,FALSE,"OTK6_27";#N/A,#N/A,FALSE,"Q2 Detail";"SIXMTH",#N/A,FALSE,"OTK6_27";"qtr3",#N/A,FALSE,"OTK6_27";#N/A,#N/A,FALSE,"Q3 Detail";"NINEMTH",#N/A,FALSE,"OTK6_27";"qtr4",#N/A,FALSE,"OTK6_27";#N/A,#N/A,FALSE,"Q4 Detail";"YEAR",#N/A,FALSE,"OTK6_27"}</definedName>
    <definedName name="NoteTextNames" localSheetId="2" hidden="1">{"Text 9";"Text 10";"Text 11";"Text 12"}</definedName>
    <definedName name="NoteTextNames" localSheetId="1" hidden="1">{"Text 9";"Text 10";"Text 11";"Text 12"}</definedName>
    <definedName name="NoteTextNames" hidden="1">{"Text 9";"Text 10";"Text 11";"Text 12"}</definedName>
    <definedName name="now"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now"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now"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 localSheetId="2" hidden="1">{#N/A,#N/A,FALSE,"New Depr Sch-150% DB";#N/A,#N/A,FALSE,"Cash Flows RLP";#N/A,#N/A,FALSE,"IRR";#N/A,#N/A,FALSE,"Proforma IS";#N/A,#N/A,FALSE,"Assumptions"}</definedName>
    <definedName name="o" localSheetId="1" hidden="1">{#N/A,#N/A,FALSE,"New Depr Sch-150% DB";#N/A,#N/A,FALSE,"Cash Flows RLP";#N/A,#N/A,FALSE,"IRR";#N/A,#N/A,FALSE,"Proforma IS";#N/A,#N/A,FALSE,"Assumptions"}</definedName>
    <definedName name="o" hidden="1">{#N/A,#N/A,FALSE,"New Depr Sch-150% DB";#N/A,#N/A,FALSE,"Cash Flows RLP";#N/A,#N/A,FALSE,"IRR";#N/A,#N/A,FALSE,"Proforma IS";#N/A,#N/A,FALSE,"Assumptions"}</definedName>
    <definedName name="OI" localSheetId="2" hidden="1">{#N/A,#N/A,FALSE,"COVER";#N/A,#N/A,FALSE,"Index";#N/A,#N/A,FALSE,"Non-Earning";#N/A,#N/A,FALSE,"Non-Earning_Recovery"}</definedName>
    <definedName name="OI" localSheetId="1" hidden="1">{#N/A,#N/A,FALSE,"COVER";#N/A,#N/A,FALSE,"Index";#N/A,#N/A,FALSE,"Non-Earning";#N/A,#N/A,FALSE,"Non-Earning_Recovery"}</definedName>
    <definedName name="OI" hidden="1">{#N/A,#N/A,FALSE,"COVER";#N/A,#N/A,FALSE,"Index";#N/A,#N/A,FALSE,"Non-Earning";#N/A,#N/A,FALSE,"Non-Earning_Recovery"}</definedName>
    <definedName name="oiu" localSheetId="2" hidden="1">{#N/A,#N/A,FALSE,"COVER";#N/A,#N/A,FALSE,"RATIOS";#N/A,#N/A,FALSE,"LEVERAGE";#N/A,#N/A,FALSE,"TIER-1";#N/A,#N/A,FALSE,"RISK BASED ASSETS";#N/A,#N/A,FALSE,"TIER-2"}</definedName>
    <definedName name="oiu" localSheetId="1" hidden="1">{#N/A,#N/A,FALSE,"COVER";#N/A,#N/A,FALSE,"RATIOS";#N/A,#N/A,FALSE,"LEVERAGE";#N/A,#N/A,FALSE,"TIER-1";#N/A,#N/A,FALSE,"RISK BASED ASSETS";#N/A,#N/A,FALSE,"TIER-2"}</definedName>
    <definedName name="oiu" hidden="1">{#N/A,#N/A,FALSE,"COVER";#N/A,#N/A,FALSE,"RATIOS";#N/A,#N/A,FALSE,"LEVERAGE";#N/A,#N/A,FALSE,"TIER-1";#N/A,#N/A,FALSE,"RISK BASED ASSETS";#N/A,#N/A,FALSE,"TIER-2"}</definedName>
    <definedName name="ok" localSheetId="1" hidden="1">#REF!</definedName>
    <definedName name="ok" hidden="1">#REF!</definedName>
    <definedName name="old" localSheetId="2" hidden="1">{"Period 5 Income Statements",#N/A,FALSE,"Income Statement";"Period 5 Balance Sheets",#N/A,FALSE,"Balance Sheet";"Period 5 Cashflow Statements",#N/A,FALSE,"Cashflow Statement";"Period 5 Financial Ratios",#N/A,FALSE,"Financial Ratios"}</definedName>
    <definedName name="old" localSheetId="1" hidden="1">{"Period 5 Income Statements",#N/A,FALSE,"Income Statement";"Period 5 Balance Sheets",#N/A,FALSE,"Balance Sheet";"Period 5 Cashflow Statements",#N/A,FALSE,"Cashflow Statement";"Period 5 Financial Ratios",#N/A,FALSE,"Financial Ratios"}</definedName>
    <definedName name="old" hidden="1">{"Period 5 Income Statements",#N/A,FALSE,"Income Statement";"Period 5 Balance Sheets",#N/A,FALSE,"Balance Sheet";"Period 5 Cashflow Statements",#N/A,FALSE,"Cashflow Statement";"Period 5 Financial Ratios",#N/A,FALSE,"Financial Ratios"}</definedName>
    <definedName name="olddata" localSheetId="2" hidden="1">{"PAGE 1",#N/A,FALSE,"WEST_OT"}</definedName>
    <definedName name="olddata" localSheetId="1" hidden="1">{"PAGE 1",#N/A,FALSE,"WEST_OT"}</definedName>
    <definedName name="olddata" hidden="1">{"PAGE 1",#N/A,FALSE,"WEST_OT"}</definedName>
    <definedName name="olddata1" localSheetId="2" hidden="1">{"PAGE 1",#N/A,FALSE,"WEST_OT"}</definedName>
    <definedName name="olddata1" localSheetId="1" hidden="1">{"PAGE 1",#N/A,FALSE,"WEST_OT"}</definedName>
    <definedName name="olddata1" hidden="1">{"PAGE 1",#N/A,FALSE,"WEST_OT"}</definedName>
    <definedName name="olddata2" localSheetId="2" hidden="1">{"PAGE 1",#N/A,FALSE,"WEST_OT"}</definedName>
    <definedName name="olddata2" localSheetId="1" hidden="1">{"PAGE 1",#N/A,FALSE,"WEST_OT"}</definedName>
    <definedName name="olddata2" hidden="1">{"PAGE 1",#N/A,FALSE,"WEST_OT"}</definedName>
    <definedName name="olddata3" localSheetId="2" hidden="1">{"PAGE 1",#N/A,FALSE,"WEST_OT"}</definedName>
    <definedName name="olddata3" localSheetId="1" hidden="1">{"PAGE 1",#N/A,FALSE,"WEST_OT"}</definedName>
    <definedName name="olddata3" hidden="1">{"PAGE 1",#N/A,FALSE,"WEST_OT"}</definedName>
    <definedName name="oldname"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ldname"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ldname"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netwo"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netwo"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netwo"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ol" localSheetId="2" hidden="1">{"Page1",#N/A,FALSE,"CompCo";"Page2",#N/A,FALSE,"CompCo"}</definedName>
    <definedName name="ool" localSheetId="1" hidden="1">{"Page1",#N/A,FALSE,"CompCo";"Page2",#N/A,FALSE,"CompCo"}</definedName>
    <definedName name="ool" hidden="1">{"Page1",#N/A,FALSE,"CompCo";"Page2",#N/A,FALSE,"CompCo"}</definedName>
    <definedName name="OOU" localSheetId="2" hidden="1">{#N/A,#N/A,FALSE,"BS";#N/A,#N/A,FALSE,"PL_10Q";#N/A,#N/A,FALSE,"SOE";#N/A,#N/A,FALSE,"SCF"}</definedName>
    <definedName name="OOU" localSheetId="1" hidden="1">{#N/A,#N/A,FALSE,"BS";#N/A,#N/A,FALSE,"PL_10Q";#N/A,#N/A,FALSE,"SOE";#N/A,#N/A,FALSE,"SCF"}</definedName>
    <definedName name="OOU" hidden="1">{#N/A,#N/A,FALSE,"BS";#N/A,#N/A,FALSE,"PL_10Q";#N/A,#N/A,FALSE,"SOE";#N/A,#N/A,FALSE,"SCF"}</definedName>
    <definedName name="Opportunities"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ortunities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rotunities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rotunities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pprotunities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ouououiouopupo" localSheetId="2" hidden="1">{#N/A,#N/A,FALSE,"BS";#N/A,#N/A,FALSE,"PL";#N/A,#N/A,FALSE,"SOE";#N/A,#N/A,FALSE,"SCF"}</definedName>
    <definedName name="ouououiouopupo" localSheetId="1" hidden="1">{#N/A,#N/A,FALSE,"BS";#N/A,#N/A,FALSE,"PL";#N/A,#N/A,FALSE,"SOE";#N/A,#N/A,FALSE,"SCF"}</definedName>
    <definedName name="ouououiouopupo" hidden="1">{#N/A,#N/A,FALSE,"BS";#N/A,#N/A,FALSE,"PL";#N/A,#N/A,FALSE,"SOE";#N/A,#N/A,FALSE,"SCF"}</definedName>
    <definedName name="ououp0" localSheetId="2" hidden="1">{#N/A,#N/A,FALSE,"TABLE_1 YTD- VALUES LAST YR(2)"}</definedName>
    <definedName name="ououp0" localSheetId="1" hidden="1">{#N/A,#N/A,FALSE,"TABLE_1 YTD- VALUES LAST YR(2)"}</definedName>
    <definedName name="ououp0" hidden="1">{#N/A,#N/A,FALSE,"TABLE_1 YTD- VALUES LAST YR(2)"}</definedName>
    <definedName name="p"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p"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p"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p.kh" localSheetId="2" hidden="1">{#N/A,#N/A,FALSE,"Heat";#N/A,#N/A,FALSE,"DCF";#N/A,#N/A,FALSE,"LBO";#N/A,#N/A,FALSE,"A";#N/A,#N/A,FALSE,"C";#N/A,#N/A,FALSE,"impd";#N/A,#N/A,FALSE,"Accr-Dilu"}</definedName>
    <definedName name="p.kh" localSheetId="1" hidden="1">{#N/A,#N/A,FALSE,"Heat";#N/A,#N/A,FALSE,"DCF";#N/A,#N/A,FALSE,"LBO";#N/A,#N/A,FALSE,"A";#N/A,#N/A,FALSE,"C";#N/A,#N/A,FALSE,"impd";#N/A,#N/A,FALSE,"Accr-Dilu"}</definedName>
    <definedName name="p.kh" hidden="1">{#N/A,#N/A,FALSE,"Heat";#N/A,#N/A,FALSE,"DCF";#N/A,#N/A,FALSE,"LBO";#N/A,#N/A,FALSE,"A";#N/A,#N/A,FALSE,"C";#N/A,#N/A,FALSE,"impd";#N/A,#N/A,FALSE,"Accr-Dilu"}</definedName>
    <definedName name="patty" localSheetId="2" hidden="1">{"PAGE 1",#N/A,FALSE,"WEST_OT"}</definedName>
    <definedName name="patty" localSheetId="1" hidden="1">{"PAGE 1",#N/A,FALSE,"WEST_OT"}</definedName>
    <definedName name="patty" hidden="1">{"PAGE 1",#N/A,FALSE,"WEST_OT"}</definedName>
    <definedName name="perm" localSheetId="2" hidden="1">{"PAGE 1",#N/A,FALSE,"WEST_OT"}</definedName>
    <definedName name="perm" localSheetId="1" hidden="1">{"PAGE 1",#N/A,FALSE,"WEST_OT"}</definedName>
    <definedName name="perm" hidden="1">{"PAGE 1",#N/A,FALSE,"WEST_OT"}</definedName>
    <definedName name="perm1" localSheetId="2" hidden="1">{"PAGE 1",#N/A,FALSE,"WEST_OT"}</definedName>
    <definedName name="perm1" localSheetId="1" hidden="1">{"PAGE 1",#N/A,FALSE,"WEST_OT"}</definedName>
    <definedName name="perm1" hidden="1">{"PAGE 1",#N/A,FALSE,"WEST_OT"}</definedName>
    <definedName name="perm3" localSheetId="2" hidden="1">{"PAGE 1",#N/A,FALSE,"WEST_OT"}</definedName>
    <definedName name="perm3" localSheetId="1" hidden="1">{"PAGE 1",#N/A,FALSE,"WEST_OT"}</definedName>
    <definedName name="perm3" hidden="1">{"PAGE 1",#N/A,FALSE,"WEST_OT"}</definedName>
    <definedName name="perm4" localSheetId="2" hidden="1">{"PAGE 1",#N/A,FALSE,"WEST_OT"}</definedName>
    <definedName name="perm4" localSheetId="1" hidden="1">{"PAGE 1",#N/A,FALSE,"WEST_OT"}</definedName>
    <definedName name="perm4" hidden="1">{"PAGE 1",#N/A,FALSE,"WEST_OT"}</definedName>
    <definedName name="perm5" localSheetId="2" hidden="1">{"PAGE 2",#N/A,FALSE,"WEST_OT"}</definedName>
    <definedName name="perm5" localSheetId="1" hidden="1">{"PAGE 2",#N/A,FALSE,"WEST_OT"}</definedName>
    <definedName name="perm5" hidden="1">{"PAGE 2",#N/A,FALSE,"WEST_OT"}</definedName>
    <definedName name="perm6" localSheetId="2" hidden="1">{"PAGE 2",#N/A,FALSE,"WEST_OT"}</definedName>
    <definedName name="perm6" localSheetId="1" hidden="1">{"PAGE 2",#N/A,FALSE,"WEST_OT"}</definedName>
    <definedName name="perm6" hidden="1">{"PAGE 2",#N/A,FALSE,"WEST_OT"}</definedName>
    <definedName name="perm7" localSheetId="2" hidden="1">{"PAGE 1",#N/A,FALSE,"WEST_OT"}</definedName>
    <definedName name="perm7" localSheetId="1" hidden="1">{"PAGE 1",#N/A,FALSE,"WEST_OT"}</definedName>
    <definedName name="perm7" hidden="1">{"PAGE 1",#N/A,FALSE,"WEST_OT"}</definedName>
    <definedName name="PL"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PL"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PL"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planning" localSheetId="2" hidden="1">{#N/A,#N/A,FALSE,"BalSheet 0899";#N/A,#N/A,FALSE,"ytdpl899";#N/A,#N/A,FALSE,"Aug PL";#N/A,#N/A,FALSE,"Minority Int";#N/A,#N/A,FALSE,"Equity Roll Forward";#N/A,#N/A,FALSE,"Book Equity Test"}</definedName>
    <definedName name="planning" localSheetId="1" hidden="1">{#N/A,#N/A,FALSE,"BalSheet 0899";#N/A,#N/A,FALSE,"ytdpl899";#N/A,#N/A,FALSE,"Aug PL";#N/A,#N/A,FALSE,"Minority Int";#N/A,#N/A,FALSE,"Equity Roll Forward";#N/A,#N/A,FALSE,"Book Equity Test"}</definedName>
    <definedName name="planning" hidden="1">{#N/A,#N/A,FALSE,"BalSheet 0899";#N/A,#N/A,FALSE,"ytdpl899";#N/A,#N/A,FALSE,"Aug PL";#N/A,#N/A,FALSE,"Minority Int";#N/A,#N/A,FALSE,"Equity Roll Forward";#N/A,#N/A,FALSE,"Book Equity Test"}</definedName>
    <definedName name="PlanVLE" localSheetId="2" hidden="1">{#N/A,#N/A,FALSE,"SUMMARY";#N/A,#N/A,FALSE,"mcsh";#N/A,#N/A,FALSE,"vol&amp;rev";#N/A,#N/A,FALSE,"wkgcap";#N/A,#N/A,FALSE,"DEPR&amp;DT";#N/A,#N/A,FALSE,"ASSETS";#N/A,#N/A,FALSE,"NI&amp;OTH&amp;DIV";#N/A,#N/A,FALSE,"CASHFLOW";#N/A,#N/A,FALSE,"CAPEMPL";#N/A,#N/A,FALSE,"ROCE"}</definedName>
    <definedName name="PlanVLE" localSheetId="1" hidden="1">{#N/A,#N/A,FALSE,"SUMMARY";#N/A,#N/A,FALSE,"mcsh";#N/A,#N/A,FALSE,"vol&amp;rev";#N/A,#N/A,FALSE,"wkgcap";#N/A,#N/A,FALSE,"DEPR&amp;DT";#N/A,#N/A,FALSE,"ASSETS";#N/A,#N/A,FALSE,"NI&amp;OTH&amp;DIV";#N/A,#N/A,FALSE,"CASHFLOW";#N/A,#N/A,FALSE,"CAPEMPL";#N/A,#N/A,FALSE,"ROCE"}</definedName>
    <definedName name="PlanVLE" hidden="1">{#N/A,#N/A,FALSE,"SUMMARY";#N/A,#N/A,FALSE,"mcsh";#N/A,#N/A,FALSE,"vol&amp;rev";#N/A,#N/A,FALSE,"wkgcap";#N/A,#N/A,FALSE,"DEPR&amp;DT";#N/A,#N/A,FALSE,"ASSETS";#N/A,#N/A,FALSE,"NI&amp;OTH&amp;DIV";#N/A,#N/A,FALSE,"CASHFLOW";#N/A,#N/A,FALSE,"CAPEMPL";#N/A,#N/A,FALSE,"ROCE"}</definedName>
    <definedName name="ploi" localSheetId="2" hidden="1">{#N/A,#N/A,FALSE,"Assump2";#N/A,#N/A,FALSE,"Income2";#N/A,#N/A,FALSE,"Balance2";#N/A,#N/A,FALSE,"DCF Filter";#N/A,#N/A,FALSE,"Trans Assump2";#N/A,#N/A,FALSE,"Combined Income2";#N/A,#N/A,FALSE,"Combined Balance2"}</definedName>
    <definedName name="ploi" localSheetId="1" hidden="1">{#N/A,#N/A,FALSE,"Assump2";#N/A,#N/A,FALSE,"Income2";#N/A,#N/A,FALSE,"Balance2";#N/A,#N/A,FALSE,"DCF Filter";#N/A,#N/A,FALSE,"Trans Assump2";#N/A,#N/A,FALSE,"Combined Income2";#N/A,#N/A,FALSE,"Combined Balance2"}</definedName>
    <definedName name="ploi" hidden="1">{#N/A,#N/A,FALSE,"Assump2";#N/A,#N/A,FALSE,"Income2";#N/A,#N/A,FALSE,"Balance2";#N/A,#N/A,FALSE,"DCF Filter";#N/A,#N/A,FALSE,"Trans Assump2";#N/A,#N/A,FALSE,"Combined Income2";#N/A,#N/A,FALSE,"Combined Balance2"}</definedName>
    <definedName name="po" localSheetId="2" hidden="1">{#N/A,#N/A,FALSE,"BS";#N/A,#N/A,FALSE,"PL_10Q";#N/A,#N/A,FALSE,"SOE";#N/A,#N/A,FALSE,"SCF";#N/A,#N/A,FALSE,"Sel Fn Data QTD 10Q";#N/A,#N/A,FALSE,"Table 1 YTD 10Q";#N/A,#N/A,FALSE,"Table 1 QTD 10Q";#N/A,#N/A,FALSE,"Tables 2 to 3 PL";#N/A,#N/A,FALSE,"Tables 4 and 5ALLL";#N/A,#N/A,FALSE,"Tables 6 to 8 ALLL ";#N/A,#N/A,FALSE,"Table 9 to 12 - Balance Sheet"}</definedName>
    <definedName name="po" localSheetId="1" hidden="1">{#N/A,#N/A,FALSE,"BS";#N/A,#N/A,FALSE,"PL_10Q";#N/A,#N/A,FALSE,"SOE";#N/A,#N/A,FALSE,"SCF";#N/A,#N/A,FALSE,"Sel Fn Data QTD 10Q";#N/A,#N/A,FALSE,"Table 1 YTD 10Q";#N/A,#N/A,FALSE,"Table 1 QTD 10Q";#N/A,#N/A,FALSE,"Tables 2 to 3 PL";#N/A,#N/A,FALSE,"Tables 4 and 5ALLL";#N/A,#N/A,FALSE,"Tables 6 to 8 ALLL ";#N/A,#N/A,FALSE,"Table 9 to 12 - Balance Sheet"}</definedName>
    <definedName name="po" hidden="1">{#N/A,#N/A,FALSE,"BS";#N/A,#N/A,FALSE,"PL_10Q";#N/A,#N/A,FALSE,"SOE";#N/A,#N/A,FALSE,"SCF";#N/A,#N/A,FALSE,"Sel Fn Data QTD 10Q";#N/A,#N/A,FALSE,"Table 1 YTD 10Q";#N/A,#N/A,FALSE,"Table 1 QTD 10Q";#N/A,#N/A,FALSE,"Tables 2 to 3 PL";#N/A,#N/A,FALSE,"Tables 4 and 5ALLL";#N/A,#N/A,FALSE,"Tables 6 to 8 ALLL ";#N/A,#N/A,FALSE,"Table 9 to 12 - Balance Sheet"}</definedName>
    <definedName name="poi" localSheetId="2" hidden="1">{#N/A,#N/A,FALSE,"PL-FS";#N/A,#N/A,FALSE,"PL"}</definedName>
    <definedName name="poi" localSheetId="1" hidden="1">{#N/A,#N/A,FALSE,"PL-FS";#N/A,#N/A,FALSE,"PL"}</definedName>
    <definedName name="poi" hidden="1">{#N/A,#N/A,FALSE,"PL-FS";#N/A,#N/A,FALSE,"PL"}</definedName>
    <definedName name="pp" localSheetId="1" hidden="1">#REF!</definedName>
    <definedName name="pp" hidden="1">#REF!</definedName>
    <definedName name="PremiumPaidSUmmary" localSheetId="2" hidden="1">{#N/A,#N/A,FALSE,"Projections";#N/A,#N/A,FALSE,"Multiples Valuation";#N/A,#N/A,FALSE,"LBO";#N/A,#N/A,FALSE,"Multiples_Sensitivity";#N/A,#N/A,FALSE,"Summary"}</definedName>
    <definedName name="PremiumPaidSUmmary" localSheetId="1" hidden="1">{#N/A,#N/A,FALSE,"Projections";#N/A,#N/A,FALSE,"Multiples Valuation";#N/A,#N/A,FALSE,"LBO";#N/A,#N/A,FALSE,"Multiples_Sensitivity";#N/A,#N/A,FALSE,"Summary"}</definedName>
    <definedName name="PremiumPaidSUmmary" hidden="1">{#N/A,#N/A,FALSE,"Projections";#N/A,#N/A,FALSE,"Multiples Valuation";#N/A,#N/A,FALSE,"LBO";#N/A,#N/A,FALSE,"Multiples_Sensitivity";#N/A,#N/A,FALSE,"Summary"}</definedName>
    <definedName name="PRESENT"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PRESENT"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PRESENT" hidden="1">{TRUE,TRUE,-0.8,-17,483.6,277.2,FALSE,TRUE,TRUE,TRUE,0,1,#N/A,1,#N/A,52.4666666666667,24.0625,1,FALSE,FALSE,3,TRUE,1,FALSE,75,"Swvu.PRESENTATION.","ACwvu.PRESENTATION.",#N/A,FALSE,FALSE,0,0,0.5,0,2,"","",TRUE,FALSE,FALSE,FALSE,1,#N/A,1,1,FALSE,FALSE,"Rwvu.PRESENTATION.",#N/A,FALSE,FALSE,FALSE,1,#N/A,#N/A,FALSE,FALSE,TRUE,TRUE,TRUE}</definedName>
    <definedName name="PRESENTAT"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PRESENTAT"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PRESENTAT" hidden="1">{TRUE,TRUE,-0.8,-17,483.6,277.2,FALSE,TRUE,TRUE,TRUE,0,1,#N/A,1,#N/A,52.4666666666667,24.0625,1,FALSE,FALSE,3,TRUE,1,FALSE,75,"Swvu.PRESENTATION.","ACwvu.PRESENTATION.",#N/A,FALSE,FALSE,0,0,0.5,0,2,"","",TRUE,FALSE,FALSE,FALSE,1,#N/A,1,1,FALSE,FALSE,"Rwvu.PRESENTATION.",#N/A,FALSE,FALSE,FALSE,1,#N/A,#N/A,FALSE,FALSE,TRUE,TRUE,TRUE}</definedName>
    <definedName name="PRESENTATIONS"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PRESENTATIONS"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PRESENTATIONS" hidden="1">{TRUE,TRUE,-0.8,-17,483.6,277.2,FALSE,TRUE,TRUE,TRUE,0,1,#N/A,1,#N/A,52.4666666666667,24.0625,1,FALSE,FALSE,3,TRUE,1,FALSE,75,"Swvu.PRESENTATION.","ACwvu.PRESENTATION.",#N/A,FALSE,FALSE,0,0,0.5,0,2,"","",TRUE,FALSE,FALSE,FALSE,1,#N/A,1,1,FALSE,FALSE,"Rwvu.PRESENTATION.",#N/A,FALSE,FALSE,FALSE,1,#N/A,#N/A,FALSE,FALSE,TRUE,TRUE,TRUE}</definedName>
    <definedName name="print">#N/A</definedName>
    <definedName name="_xlnm.Print_Area" localSheetId="12">[41]!YTD [42]WCC!$B$2:$Q$109</definedName>
    <definedName name="_xlnm.Print_Area" localSheetId="8">[41]!YTD [42]WCC!$B$2:$Q$109</definedName>
    <definedName name="_xlnm.Print_Area" localSheetId="4">[41]!YTD [42]WCC!$B$2:$Q$109</definedName>
    <definedName name="_xlnm.Print_Area" localSheetId="6">[41]!YTD [42]WCC!$B$2:$Q$109</definedName>
    <definedName name="_xlnm.Print_Area" localSheetId="2">'Table of Contents'!$A$1:$D$9</definedName>
    <definedName name="_xlnm.Print_Area" localSheetId="1">'Title and Project Summary'!$A$1:$N$13</definedName>
    <definedName name="_xlnm.Print_Area" localSheetId="13">[41]!YTD [42]WCC!$B$2:$Q$109</definedName>
    <definedName name="_xlnm.Print_Area">[41]!YTD [42]WCC!$B$2:$Q$109</definedName>
    <definedName name="Print_Area_MJ">'[43]WEC-ADJ'!$A$191:$B$246</definedName>
    <definedName name="print_new">#N/A</definedName>
    <definedName name="_xlnm.Print_Titles" localSheetId="29">'CBISA B1 GME'!$1:$6</definedName>
    <definedName name="_xlnm.Print_Titles" localSheetId="30">'CBISA B3 Allied Health'!$1:$6</definedName>
    <definedName name="_xlnm.Print_Titles">[44]ACCINT!$A$1:$B$65536,[44]ACCINT!$A$1:$IV$6</definedName>
    <definedName name="print1" localSheetId="12">[41]!rock_summ,[41]!orio_summ</definedName>
    <definedName name="print1" localSheetId="8">[41]!rock_summ,[41]!orio_summ</definedName>
    <definedName name="print1" localSheetId="4">[41]!rock_summ,[41]!orio_summ</definedName>
    <definedName name="print1" localSheetId="6">[41]!rock_summ,[41]!orio_summ</definedName>
    <definedName name="print1" localSheetId="2">[41]!rock_summ,[41]!orio_summ</definedName>
    <definedName name="print1" localSheetId="13">[41]!rock_summ,[41]!orio_summ</definedName>
    <definedName name="print1">[41]!rock_summ,[41]!orio_summ</definedName>
    <definedName name="print4" localSheetId="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print4" localSheetId="1"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print4"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PRINTMTG">[45]Macros!$B$4:$E$30</definedName>
    <definedName name="profimp2" localSheetId="2" hidden="1">{"PAGE 1",#N/A,FALSE,"WEST_OT"}</definedName>
    <definedName name="profimp2" localSheetId="1" hidden="1">{"PAGE 1",#N/A,FALSE,"WEST_OT"}</definedName>
    <definedName name="profimp2" hidden="1">{"PAGE 1",#N/A,FALSE,"WEST_OT"}</definedName>
    <definedName name="profimp3" localSheetId="2" hidden="1">{"PAGE 2",#N/A,FALSE,"WEST_OT"}</definedName>
    <definedName name="profimp3" localSheetId="1" hidden="1">{"PAGE 2",#N/A,FALSE,"WEST_OT"}</definedName>
    <definedName name="profimp3" hidden="1">{"PAGE 2",#N/A,FALSE,"WEST_OT"}</definedName>
    <definedName name="profimp5" localSheetId="2" hidden="1">{"PAGE 1",#N/A,FALSE,"WEST_OT"}</definedName>
    <definedName name="profimp5" localSheetId="1" hidden="1">{"PAGE 1",#N/A,FALSE,"WEST_OT"}</definedName>
    <definedName name="profimp5" hidden="1">{"PAGE 1",#N/A,FALSE,"WEST_OT"}</definedName>
    <definedName name="profimptest" localSheetId="2" hidden="1">{"PAGE 2",#N/A,FALSE,"WEST_OT"}</definedName>
    <definedName name="profimptest" localSheetId="1" hidden="1">{"PAGE 2",#N/A,FALSE,"WEST_OT"}</definedName>
    <definedName name="profimptest" hidden="1">{"PAGE 2",#N/A,FALSE,"WEST_OT"}</definedName>
    <definedName name="q4NIvsplan" localSheetId="2" hidden="1">{#N/A,#N/A,FALSE,"BalSheet 0899";#N/A,#N/A,FALSE,"ytdpl899";#N/A,#N/A,FALSE,"Aug PL";#N/A,#N/A,FALSE,"Minority Int";#N/A,#N/A,FALSE,"Equity Roll Forward";#N/A,#N/A,FALSE,"Book Equity Test"}</definedName>
    <definedName name="q4NIvsplan" localSheetId="1" hidden="1">{#N/A,#N/A,FALSE,"BalSheet 0899";#N/A,#N/A,FALSE,"ytdpl899";#N/A,#N/A,FALSE,"Aug PL";#N/A,#N/A,FALSE,"Minority Int";#N/A,#N/A,FALSE,"Equity Roll Forward";#N/A,#N/A,FALSE,"Book Equity Test"}</definedName>
    <definedName name="q4NIvsplan" hidden="1">{#N/A,#N/A,FALSE,"BalSheet 0899";#N/A,#N/A,FALSE,"ytdpl899";#N/A,#N/A,FALSE,"Aug PL";#N/A,#N/A,FALSE,"Minority Int";#N/A,#N/A,FALSE,"Equity Roll Forward";#N/A,#N/A,FALSE,"Book Equity Test"}</definedName>
    <definedName name="qe5yh" localSheetId="2" hidden="1">{#N/A,#N/A,FALSE,"Summary";#N/A,#N/A,FALSE,"Projections";#N/A,#N/A,FALSE,"Mkt Mults";#N/A,#N/A,FALSE,"DCF";#N/A,#N/A,FALSE,"Accr Dil";#N/A,#N/A,FALSE,"PIC LBO";#N/A,#N/A,FALSE,"MULT10_4";#N/A,#N/A,FALSE,"CBI LBO"}</definedName>
    <definedName name="qe5yh" localSheetId="1" hidden="1">{#N/A,#N/A,FALSE,"Summary";#N/A,#N/A,FALSE,"Projections";#N/A,#N/A,FALSE,"Mkt Mults";#N/A,#N/A,FALSE,"DCF";#N/A,#N/A,FALSE,"Accr Dil";#N/A,#N/A,FALSE,"PIC LBO";#N/A,#N/A,FALSE,"MULT10_4";#N/A,#N/A,FALSE,"CBI LBO"}</definedName>
    <definedName name="qe5yh" hidden="1">{#N/A,#N/A,FALSE,"Summary";#N/A,#N/A,FALSE,"Projections";#N/A,#N/A,FALSE,"Mkt Mults";#N/A,#N/A,FALSE,"DCF";#N/A,#N/A,FALSE,"Accr Dil";#N/A,#N/A,FALSE,"PIC LBO";#N/A,#N/A,FALSE,"MULT10_4";#N/A,#N/A,FALSE,"CBI LBO"}</definedName>
    <definedName name="qq"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qq"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qq"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qqq" localSheetId="2" hidden="1">{"Unit Sales",#N/A,FALSE,"Cmrl"}</definedName>
    <definedName name="qqq" localSheetId="1" hidden="1">{"Unit Sales",#N/A,FALSE,"Cmrl"}</definedName>
    <definedName name="qqq" hidden="1">{"Unit Sales",#N/A,FALSE,"Cmrl"}</definedName>
    <definedName name="Quarterly" localSheetId="2" hidden="1">{"Annual",#N/A,FALSE,"Sales &amp; Market";"Quarterly",#N/A,FALSE,"Sales &amp; Market"}</definedName>
    <definedName name="Quarterly" localSheetId="1" hidden="1">{"Annual",#N/A,FALSE,"Sales &amp; Market";"Quarterly",#N/A,FALSE,"Sales &amp; Market"}</definedName>
    <definedName name="Quarterly" hidden="1">{"Annual",#N/A,FALSE,"Sales &amp; Market";"Quarterly",#N/A,FALSE,"Sales &amp; Market"}</definedName>
    <definedName name="qw" localSheetId="2" hidden="1">{#N/A,#N/A,FALSE,"INDEX 23%";#N/A,#N/A,FALSE,"Sheet 3 23%";#N/A,#N/A,FALSE,"CONSIDER 23%";#N/A,#N/A,FALSE,"SALSUM 23%";#N/A,#N/A,FALSE,"CONSIDER 23%";#N/A,#N/A,FALSE,"SAVE3 23%"}</definedName>
    <definedName name="qw" localSheetId="1" hidden="1">{#N/A,#N/A,FALSE,"INDEX 23%";#N/A,#N/A,FALSE,"Sheet 3 23%";#N/A,#N/A,FALSE,"CONSIDER 23%";#N/A,#N/A,FALSE,"SALSUM 23%";#N/A,#N/A,FALSE,"CONSIDER 23%";#N/A,#N/A,FALSE,"SAVE3 23%"}</definedName>
    <definedName name="qw" hidden="1">{#N/A,#N/A,FALSE,"INDEX 23%";#N/A,#N/A,FALSE,"Sheet 3 23%";#N/A,#N/A,FALSE,"CONSIDER 23%";#N/A,#N/A,FALSE,"SALSUM 23%";#N/A,#N/A,FALSE,"CONSIDER 23%";#N/A,#N/A,FALSE,"SAVE3 23%"}</definedName>
    <definedName name="qwe" localSheetId="2" hidden="1">{#N/A,#N/A,FALSE,"Projections";#N/A,#N/A,FALSE,"Multiples Valuation";#N/A,#N/A,FALSE,"LBO";#N/A,#N/A,FALSE,"Multiples_Sensitivity";#N/A,#N/A,FALSE,"Summary"}</definedName>
    <definedName name="qwe" localSheetId="1" hidden="1">{#N/A,#N/A,FALSE,"Projections";#N/A,#N/A,FALSE,"Multiples Valuation";#N/A,#N/A,FALSE,"LBO";#N/A,#N/A,FALSE,"Multiples_Sensitivity";#N/A,#N/A,FALSE,"Summary"}</definedName>
    <definedName name="qwe" hidden="1">{#N/A,#N/A,FALSE,"Projections";#N/A,#N/A,FALSE,"Multiples Valuation";#N/A,#N/A,FALSE,"LBO";#N/A,#N/A,FALSE,"Multiples_Sensitivity";#N/A,#N/A,FALSE,"Summary"}</definedName>
    <definedName name="qwq" hidden="1">"c4444"</definedName>
    <definedName name="qwqw" localSheetId="2" hidden="1">{#N/A,#N/A,FALSE,"Sheet1";#N/A,#N/A,FALSE,"AR";#N/A,#N/A,FALSE,"ASSUME ";#N/A,#N/A,FALSE,"BALSHT";#N/A,#N/A,FALSE,"CHEMO% ";#N/A,#N/A,FALSE,"STATS";#N/A,#N/A,FALSE,"COMP";#N/A,#N/A,FALSE,"UTIL";#N/A,#N/A,FALSE,"CONSIDER";#N/A,#N/A,FALSE,"CONT";#N/A,#N/A,FALSE,"CONT2";#N/A,#N/A,FALSE,"INDEX";#N/A,#N/A,FALSE,"SUMM";#N/A,#N/A,FALSE,"INCOME";#N/A,#N/A,FALSE,"LABOR";#N/A,#N/A,FALSE,"PAYOR";#N/A,#N/A,FALSE,"PHYREV";#N/A,#N/A,FALSE,"RATIOS";#N/A,#N/A,FALSE,"SAVE3";#N/A,#N/A,FALSE,"SALSUM";#N/A,#N/A,FALSE,"SUMM2 "}</definedName>
    <definedName name="qwqw" localSheetId="1" hidden="1">{#N/A,#N/A,FALSE,"Sheet1";#N/A,#N/A,FALSE,"AR";#N/A,#N/A,FALSE,"ASSUME ";#N/A,#N/A,FALSE,"BALSHT";#N/A,#N/A,FALSE,"CHEMO% ";#N/A,#N/A,FALSE,"STATS";#N/A,#N/A,FALSE,"COMP";#N/A,#N/A,FALSE,"UTIL";#N/A,#N/A,FALSE,"CONSIDER";#N/A,#N/A,FALSE,"CONT";#N/A,#N/A,FALSE,"CONT2";#N/A,#N/A,FALSE,"INDEX";#N/A,#N/A,FALSE,"SUMM";#N/A,#N/A,FALSE,"INCOME";#N/A,#N/A,FALSE,"LABOR";#N/A,#N/A,FALSE,"PAYOR";#N/A,#N/A,FALSE,"PHYREV";#N/A,#N/A,FALSE,"RATIOS";#N/A,#N/A,FALSE,"SAVE3";#N/A,#N/A,FALSE,"SALSUM";#N/A,#N/A,FALSE,"SUMM2 "}</definedName>
    <definedName name="qwqw" hidden="1">{#N/A,#N/A,FALSE,"Sheet1";#N/A,#N/A,FALSE,"AR";#N/A,#N/A,FALSE,"ASSUME ";#N/A,#N/A,FALSE,"BALSHT";#N/A,#N/A,FALSE,"CHEMO% ";#N/A,#N/A,FALSE,"STATS";#N/A,#N/A,FALSE,"COMP";#N/A,#N/A,FALSE,"UTIL";#N/A,#N/A,FALSE,"CONSIDER";#N/A,#N/A,FALSE,"CONT";#N/A,#N/A,FALSE,"CONT2";#N/A,#N/A,FALSE,"INDEX";#N/A,#N/A,FALSE,"SUMM";#N/A,#N/A,FALSE,"INCOME";#N/A,#N/A,FALSE,"LABOR";#N/A,#N/A,FALSE,"PAYOR";#N/A,#N/A,FALSE,"PHYREV";#N/A,#N/A,FALSE,"RATIOS";#N/A,#N/A,FALSE,"SAVE3";#N/A,#N/A,FALSE,"SALSUM";#N/A,#N/A,FALSE,"SUMM2 "}</definedName>
    <definedName name="qww" localSheetId="2" hidden="1">{#N/A,#N/A,FALSE,"INDEX";#N/A,#N/A,FALSE,"Sheet 3 24%";#N/A,#N/A,FALSE,"CONSIDER 24%";#N/A,#N/A,FALSE,"SALSUM 24%";#N/A,#N/A,FALSE,"SAVE3 24%"}</definedName>
    <definedName name="qww" localSheetId="1" hidden="1">{#N/A,#N/A,FALSE,"INDEX";#N/A,#N/A,FALSE,"Sheet 3 24%";#N/A,#N/A,FALSE,"CONSIDER 24%";#N/A,#N/A,FALSE,"SALSUM 24%";#N/A,#N/A,FALSE,"SAVE3 24%"}</definedName>
    <definedName name="qww" hidden="1">{#N/A,#N/A,FALSE,"INDEX";#N/A,#N/A,FALSE,"Sheet 3 24%";#N/A,#N/A,FALSE,"CONSIDER 24%";#N/A,#N/A,FALSE,"SALSUM 24%";#N/A,#N/A,FALSE,"SAVE3 24%"}</definedName>
    <definedName name="rap" localSheetId="2" hidden="1">[29]LBO!#REF!</definedName>
    <definedName name="rap" hidden="1">[29]LBO!#REF!</definedName>
    <definedName name="ＲＡＲＯＡ" localSheetId="2" hidden="1">{"'下期集計（10.27迄・速報値）'!$Q$16"}</definedName>
    <definedName name="ＲＡＲＯＡ" localSheetId="1" hidden="1">{"'下期集計（10.27迄・速報値）'!$Q$16"}</definedName>
    <definedName name="ＲＡＲＯＡ" hidden="1">{"'下期集計（10.27迄・速報値）'!$Q$16"}</definedName>
    <definedName name="ray" localSheetId="2"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ray" localSheetId="1"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ray"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re" localSheetId="2" hidden="1">{#N/A,#N/A,FALSE,"Summary";#N/A,#N/A,FALSE,"Medicare";#N/A,#N/A,FALSE,"Input1";#N/A,#N/A,FALSE,"HMO";#N/A,#N/A,FALSE,"BC";#N/A,#N/A,FALSE,"Medicaid";#N/A,#N/A,FALSE,"Summary";#N/A,#N/A,FALSE,"UC96";#N/A,#N/A,FALSE,"MCRamt"}</definedName>
    <definedName name="re" localSheetId="1" hidden="1">{#N/A,#N/A,FALSE,"Summary";#N/A,#N/A,FALSE,"Medicare";#N/A,#N/A,FALSE,"Input1";#N/A,#N/A,FALSE,"HMO";#N/A,#N/A,FALSE,"BC";#N/A,#N/A,FALSE,"Medicaid";#N/A,#N/A,FALSE,"Summary";#N/A,#N/A,FALSE,"UC96";#N/A,#N/A,FALSE,"MCRamt"}</definedName>
    <definedName name="re" hidden="1">{#N/A,#N/A,FALSE,"Summary";#N/A,#N/A,FALSE,"Medicare";#N/A,#N/A,FALSE,"Input1";#N/A,#N/A,FALSE,"HMO";#N/A,#N/A,FALSE,"BC";#N/A,#N/A,FALSE,"Medicaid";#N/A,#N/A,FALSE,"Summary";#N/A,#N/A,FALSE,"UC96";#N/A,#N/A,FALSE,"MCRamt"}</definedName>
    <definedName name="Recap" localSheetId="2" hidden="1">{#N/A,#N/A,FALSE,"IPO";#N/A,#N/A,FALSE,"DCF";#N/A,#N/A,FALSE,"LBO";#N/A,#N/A,FALSE,"MULT_VAL";#N/A,#N/A,FALSE,"Status Quo";#N/A,#N/A,FALSE,"Recap"}</definedName>
    <definedName name="Recap" localSheetId="1" hidden="1">{#N/A,#N/A,FALSE,"IPO";#N/A,#N/A,FALSE,"DCF";#N/A,#N/A,FALSE,"LBO";#N/A,#N/A,FALSE,"MULT_VAL";#N/A,#N/A,FALSE,"Status Quo";#N/A,#N/A,FALSE,"Recap"}</definedName>
    <definedName name="Recap" hidden="1">{#N/A,#N/A,FALSE,"IPO";#N/A,#N/A,FALSE,"DCF";#N/A,#N/A,FALSE,"LBO";#N/A,#N/A,FALSE,"MULT_VAL";#N/A,#N/A,FALSE,"Status Quo";#N/A,#N/A,FALSE,"Recap"}</definedName>
    <definedName name="reee" localSheetId="2" hidden="1">{"'Vietnam'!$E$21:$W$45","'Vietnam'!$E$21:$W$45"}</definedName>
    <definedName name="reee" localSheetId="1" hidden="1">{"'Vietnam'!$E$21:$W$45","'Vietnam'!$E$21:$W$45"}</definedName>
    <definedName name="reee" hidden="1">{"'Vietnam'!$E$21:$W$45","'Vietnam'!$E$21:$W$45"}</definedName>
    <definedName name="reee2" localSheetId="2" hidden="1">{"'Vietnam'!$E$21:$W$45","'Vietnam'!$E$21:$W$45"}</definedName>
    <definedName name="reee2" localSheetId="1" hidden="1">{"'Vietnam'!$E$21:$W$45","'Vietnam'!$E$21:$W$45"}</definedName>
    <definedName name="reee2" hidden="1">{"'Vietnam'!$E$21:$W$45","'Vietnam'!$E$21:$W$45"}</definedName>
    <definedName name="Related" localSheetId="2" hidden="1">{#N/A,#N/A,FALSE,"Job Sched"}</definedName>
    <definedName name="Related" localSheetId="1" hidden="1">{#N/A,#N/A,FALSE,"Job Sched"}</definedName>
    <definedName name="Related" hidden="1">{#N/A,#N/A,FALSE,"Job Sched"}</definedName>
    <definedName name="remove" localSheetId="2" hidden="1">{"banks",#N/A,FALSE,"BASIC"}</definedName>
    <definedName name="remove" localSheetId="1" hidden="1">{"banks",#N/A,FALSE,"BASIC"}</definedName>
    <definedName name="remove" hidden="1">{"banks",#N/A,FALSE,"BASIC"}</definedName>
    <definedName name="removeme" localSheetId="2" hidden="1">{"add",#N/A,FALSE,"code"}</definedName>
    <definedName name="removeme" localSheetId="1" hidden="1">{"add",#N/A,FALSE,"code"}</definedName>
    <definedName name="removeme" hidden="1">{"add",#N/A,FALSE,"code"}</definedName>
    <definedName name="removethis" localSheetId="2" hidden="1">{"add",#N/A,FALSE,"code"}</definedName>
    <definedName name="removethis" localSheetId="1" hidden="1">{"add",#N/A,FALSE,"code"}</definedName>
    <definedName name="removethis" hidden="1">{"add",#N/A,FALSE,"code"}</definedName>
    <definedName name="resources" localSheetId="2" hidden="1">{#N/A,#N/A,FALSE,"Assessment";#N/A,#N/A,FALSE,"Staffing";#N/A,#N/A,FALSE,"Hires";#N/A,#N/A,FALSE,"Assumptions"}</definedName>
    <definedName name="resources" localSheetId="1" hidden="1">{#N/A,#N/A,FALSE,"Assessment";#N/A,#N/A,FALSE,"Staffing";#N/A,#N/A,FALSE,"Hires";#N/A,#N/A,FALSE,"Assumptions"}</definedName>
    <definedName name="resources" hidden="1">{#N/A,#N/A,FALSE,"Assessment";#N/A,#N/A,FALSE,"Staffing";#N/A,#N/A,FALSE,"Hires";#N/A,#N/A,FALSE,"Assumptions"}</definedName>
    <definedName name="Restr" localSheetId="2" hidden="1">{"QTR2",#N/A,FALSE,"OTK6_27";#N/A,#N/A,FALSE,"Q2 Detail";"SIXMTH",#N/A,FALSE,"OTK6_27";"qtr3",#N/A,FALSE,"OTK6_27";#N/A,#N/A,FALSE,"Q3 Detail";"NINEMTH",#N/A,FALSE,"OTK6_27";"qtr4",#N/A,FALSE,"OTK6_27";#N/A,#N/A,FALSE,"Q4 Detail";"YEAR",#N/A,FALSE,"OTK6_27"}</definedName>
    <definedName name="Restr" localSheetId="1" hidden="1">{"QTR2",#N/A,FALSE,"OTK6_27";#N/A,#N/A,FALSE,"Q2 Detail";"SIXMTH",#N/A,FALSE,"OTK6_27";"qtr3",#N/A,FALSE,"OTK6_27";#N/A,#N/A,FALSE,"Q3 Detail";"NINEMTH",#N/A,FALSE,"OTK6_27";"qtr4",#N/A,FALSE,"OTK6_27";#N/A,#N/A,FALSE,"Q4 Detail";"YEAR",#N/A,FALSE,"OTK6_27"}</definedName>
    <definedName name="Restr" hidden="1">{"QTR2",#N/A,FALSE,"OTK6_27";#N/A,#N/A,FALSE,"Q2 Detail";"SIXMTH",#N/A,FALSE,"OTK6_27";"qtr3",#N/A,FALSE,"OTK6_27";#N/A,#N/A,FALSE,"Q3 Detail";"NINEMTH",#N/A,FALSE,"OTK6_27";"qtr4",#N/A,FALSE,"OTK6_27";#N/A,#N/A,FALSE,"Q4 Detail";"YEAR",#N/A,FALSE,"OTK6_27"}</definedName>
    <definedName name="retyu" localSheetId="2" hidden="1">{#N/A,#N/A,FALSE,"AD_Purchase";#N/A,#N/A,FALSE,"Credit";#N/A,#N/A,FALSE,"PF Acquisition";#N/A,#N/A,FALSE,"PF Offering"}</definedName>
    <definedName name="retyu" localSheetId="1" hidden="1">{#N/A,#N/A,FALSE,"AD_Purchase";#N/A,#N/A,FALSE,"Credit";#N/A,#N/A,FALSE,"PF Acquisition";#N/A,#N/A,FALSE,"PF Offering"}</definedName>
    <definedName name="retyu" hidden="1">{#N/A,#N/A,FALSE,"AD_Purchase";#N/A,#N/A,FALSE,"Credit";#N/A,#N/A,FALSE,"PF Acquisition";#N/A,#N/A,FALSE,"PF Offering"}</definedName>
    <definedName name="rfgg" localSheetId="2" hidden="1">{#N/A,#N/A,FALSE,"sum-don";#N/A,#N/A,FALSE,"inc-don"}</definedName>
    <definedName name="rfgg" localSheetId="1" hidden="1">{#N/A,#N/A,FALSE,"sum-don";#N/A,#N/A,FALSE,"inc-don"}</definedName>
    <definedName name="rfgg" hidden="1">{#N/A,#N/A,FALSE,"sum-don";#N/A,#N/A,FALSE,"inc-don"}</definedName>
    <definedName name="rgerb" localSheetId="2" hidden="1">{#N/A,#N/A,FALSE,"Summary";#N/A,#N/A,FALSE,"Proforma";#N/A,#N/A,FALSE,"Tx"}</definedName>
    <definedName name="rgerb" localSheetId="1" hidden="1">{#N/A,#N/A,FALSE,"Summary";#N/A,#N/A,FALSE,"Proforma";#N/A,#N/A,FALSE,"Tx"}</definedName>
    <definedName name="rgerb" hidden="1">{#N/A,#N/A,FALSE,"Summary";#N/A,#N/A,FALSE,"Proforma";#N/A,#N/A,FALSE,"Tx"}</definedName>
    <definedName name="rggtsdtzga" localSheetId="2" hidden="1">{#N/A,#N/A,FALSE,"Ptnr Cash Flow";#N/A,#N/A,FALSE,"Pship Summary";#N/A,#N/A,FALSE,"Pship Proforma";#N/A,#N/A,FALSE,"Tx"}</definedName>
    <definedName name="rggtsdtzga" localSheetId="1" hidden="1">{#N/A,#N/A,FALSE,"Ptnr Cash Flow";#N/A,#N/A,FALSE,"Pship Summary";#N/A,#N/A,FALSE,"Pship Proforma";#N/A,#N/A,FALSE,"Tx"}</definedName>
    <definedName name="rggtsdtzga" hidden="1">{#N/A,#N/A,FALSE,"Ptnr Cash Flow";#N/A,#N/A,FALSE,"Pship Summary";#N/A,#N/A,FALSE,"Pship Proforma";#N/A,#N/A,FALSE,"Tx"}</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5</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OLLUPREPORT" localSheetId="2" hidden="1">{#N/A,#N/A,FALSE,"assump";#N/A,#N/A,FALSE,"open";#N/A,#N/A,FALSE,"bs";#N/A,#N/A,FALSE,"is";#N/A,#N/A,FALSE,"cf"}</definedName>
    <definedName name="ROLLUPREPORT" localSheetId="1" hidden="1">{#N/A,#N/A,FALSE,"assump";#N/A,#N/A,FALSE,"open";#N/A,#N/A,FALSE,"bs";#N/A,#N/A,FALSE,"is";#N/A,#N/A,FALSE,"cf"}</definedName>
    <definedName name="ROLLUPREPORT" hidden="1">{#N/A,#N/A,FALSE,"assump";#N/A,#N/A,FALSE,"open";#N/A,#N/A,FALSE,"bs";#N/A,#N/A,FALSE,"is";#N/A,#N/A,FALSE,"cf"}</definedName>
    <definedName name="rqwe" localSheetId="2" hidden="1">{#N/A,#N/A,FALSE,"Sheet1";#N/A,#N/A,FALSE,"Sheet2";#N/A,#N/A,FALSE,"Sheet3";#N/A,#N/A,FALSE,"Sheet4"}</definedName>
    <definedName name="rqwe" localSheetId="1" hidden="1">{#N/A,#N/A,FALSE,"Sheet1";#N/A,#N/A,FALSE,"Sheet2";#N/A,#N/A,FALSE,"Sheet3";#N/A,#N/A,FALSE,"Sheet4"}</definedName>
    <definedName name="rqwe" hidden="1">{#N/A,#N/A,FALSE,"Sheet1";#N/A,#N/A,FALSE,"Sheet2";#N/A,#N/A,FALSE,"Sheet3";#N/A,#N/A,FALSE,"Sheet4"}</definedName>
    <definedName name="rt" localSheetId="2" hidden="1">{#N/A,#N/A,FALSE,"Second";#N/A,#N/A,FALSE,"ownership";#N/A,#N/A,FALSE,"Valuation";#N/A,#N/A,FALSE,"Eqiv";#N/A,#N/A,FALSE,"Mults";#N/A,#N/A,FALSE,"ISCG Graphics"}</definedName>
    <definedName name="rt" localSheetId="1" hidden="1">{#N/A,#N/A,FALSE,"Second";#N/A,#N/A,FALSE,"ownership";#N/A,#N/A,FALSE,"Valuation";#N/A,#N/A,FALSE,"Eqiv";#N/A,#N/A,FALSE,"Mults";#N/A,#N/A,FALSE,"ISCG Graphics"}</definedName>
    <definedName name="rt" hidden="1">{#N/A,#N/A,FALSE,"Second";#N/A,#N/A,FALSE,"ownership";#N/A,#N/A,FALSE,"Valuation";#N/A,#N/A,FALSE,"Eqiv";#N/A,#N/A,FALSE,"Mults";#N/A,#N/A,FALSE,"ISCG Graphics"}</definedName>
    <definedName name="rwjf" localSheetId="2" hidden="1">{#N/A,#N/A,FALSE,"BS";#N/A,#N/A,FALSE,"PL";#N/A,#N/A,FALSE,"SOE";#N/A,#N/A,FALSE,"SCF"}</definedName>
    <definedName name="rwjf" localSheetId="1" hidden="1">{#N/A,#N/A,FALSE,"BS";#N/A,#N/A,FALSE,"PL";#N/A,#N/A,FALSE,"SOE";#N/A,#N/A,FALSE,"SCF"}</definedName>
    <definedName name="rwjf" hidden="1">{#N/A,#N/A,FALSE,"BS";#N/A,#N/A,FALSE,"PL";#N/A,#N/A,FALSE,"SOE";#N/A,#N/A,FALSE,"SCF"}</definedName>
    <definedName name="Rwvu.PRESENTATION." localSheetId="1" hidden="1">#REF!,#REF!,#REF!,#REF!,#REF!</definedName>
    <definedName name="Rwvu.PRESENTATION." hidden="1">#REF!,#REF!,#REF!,#REF!,#REF!</definedName>
    <definedName name="ry" localSheetId="2"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ry" localSheetId="1"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ry"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s" hidden="1">38957.6159837963</definedName>
    <definedName name="sa" localSheetId="2" hidden="1">{"Workloads",#N/A,FALSE,"PC";"DT Workloads",#N/A,FALSE,"DT"}</definedName>
    <definedName name="sa" localSheetId="1" hidden="1">{"Workloads",#N/A,FALSE,"PC";"DT Workloads",#N/A,FALSE,"DT"}</definedName>
    <definedName name="sa" hidden="1">{"Workloads",#N/A,FALSE,"PC";"DT Workloads",#N/A,FALSE,"DT"}</definedName>
    <definedName name="saa" localSheetId="2" hidden="1">{"rtn",#N/A,FALSE,"RTN";"tables",#N/A,FALSE,"RTN";"cf",#N/A,FALSE,"CF";"stats",#N/A,FALSE,"Stats";"prop",#N/A,FALSE,"Prop"}</definedName>
    <definedName name="saa" localSheetId="1" hidden="1">{"rtn",#N/A,FALSE,"RTN";"tables",#N/A,FALSE,"RTN";"cf",#N/A,FALSE,"CF";"stats",#N/A,FALSE,"Stats";"prop",#N/A,FALSE,"Prop"}</definedName>
    <definedName name="saa" hidden="1">{"rtn",#N/A,FALSE,"RTN";"tables",#N/A,FALSE,"RTN";"cf",#N/A,FALSE,"CF";"stats",#N/A,FALSE,"Stats";"prop",#N/A,FALSE,"Prop"}</definedName>
    <definedName name="SAC" localSheetId="2" hidden="1">{#N/A,#N/A,FALSE,"Projections";#N/A,#N/A,FALSE,"Multiples Valuation";#N/A,#N/A,FALSE,"LBO";#N/A,#N/A,FALSE,"Multiples_Sensitivity";#N/A,#N/A,FALSE,"Summary"}</definedName>
    <definedName name="SAC" localSheetId="1" hidden="1">{#N/A,#N/A,FALSE,"Projections";#N/A,#N/A,FALSE,"Multiples Valuation";#N/A,#N/A,FALSE,"LBO";#N/A,#N/A,FALSE,"Multiples_Sensitivity";#N/A,#N/A,FALSE,"Summary"}</definedName>
    <definedName name="SAC" hidden="1">{#N/A,#N/A,FALSE,"Projections";#N/A,#N/A,FALSE,"Multiples Valuation";#N/A,#N/A,FALSE,"LBO";#N/A,#N/A,FALSE,"Multiples_Sensitivity";#N/A,#N/A,FALSE,"Summary"}</definedName>
    <definedName name="saf" localSheetId="2" hidden="1">{#N/A,#N/A,FALSE,"Projections";#N/A,#N/A,FALSE,"Contribution_Stock";#N/A,#N/A,FALSE,"PF_Combo_Stock";#N/A,#N/A,FALSE,"Projections";#N/A,#N/A,FALSE,"Contribution_Cash";#N/A,#N/A,FALSE,"PF_Combo_Cash";#N/A,#N/A,FALSE,"IPO_Cash"}</definedName>
    <definedName name="saf" localSheetId="1" hidden="1">{#N/A,#N/A,FALSE,"Projections";#N/A,#N/A,FALSE,"Contribution_Stock";#N/A,#N/A,FALSE,"PF_Combo_Stock";#N/A,#N/A,FALSE,"Projections";#N/A,#N/A,FALSE,"Contribution_Cash";#N/A,#N/A,FALSE,"PF_Combo_Cash";#N/A,#N/A,FALSE,"IPO_Cash"}</definedName>
    <definedName name="saf" hidden="1">{#N/A,#N/A,FALSE,"Projections";#N/A,#N/A,FALSE,"Contribution_Stock";#N/A,#N/A,FALSE,"PF_Combo_Stock";#N/A,#N/A,FALSE,"Projections";#N/A,#N/A,FALSE,"Contribution_Cash";#N/A,#N/A,FALSE,"PF_Combo_Cash";#N/A,#N/A,FALSE,"IPO_Cash"}</definedName>
    <definedName name="sal" localSheetId="2" hidden="1">{#N/A,#N/A,FALSE,"CURRENT";#N/A,#N/A,FALSE,"YEAR-TO-DATE"}</definedName>
    <definedName name="sal" localSheetId="1" hidden="1">{#N/A,#N/A,FALSE,"CURRENT";#N/A,#N/A,FALSE,"YEAR-TO-DATE"}</definedName>
    <definedName name="sal" hidden="1">{#N/A,#N/A,FALSE,"CURRENT";#N/A,#N/A,FALSE,"YEAR-TO-DATE"}</definedName>
    <definedName name="SAPBEXdnldView" hidden="1">"D2W4R5MBP08ARFN2PBOGUS7HV"</definedName>
    <definedName name="SAPBEXhrIndnt" hidden="1">"Wide"</definedName>
    <definedName name="SAPBEXrevision" hidden="1">1</definedName>
    <definedName name="SAPBEXsysID" hidden="1">"PBW"</definedName>
    <definedName name="SAPBEXwbID" hidden="1">"3YDPLBTZ3HKTQJ90SKD6TMNMU"</definedName>
    <definedName name="SAPsysID" hidden="1">"708C5W7SBKP804JT78WJ0JNKI"</definedName>
    <definedName name="SAPwbID" hidden="1">"ARS"</definedName>
    <definedName name="sas" localSheetId="2" hidden="1">{"Outflow 1",#N/A,FALSE,"Outflows-Inflows";"Outflow 2",#N/A,FALSE,"Outflows-Inflows";"Inflow 1",#N/A,FALSE,"Outflows-Inflows";"Inflow 2",#N/A,FALSE,"Outflows-Inflows"}</definedName>
    <definedName name="sas" localSheetId="1" hidden="1">{"Outflow 1",#N/A,FALSE,"Outflows-Inflows";"Outflow 2",#N/A,FALSE,"Outflows-Inflows";"Inflow 1",#N/A,FALSE,"Outflows-Inflows";"Inflow 2",#N/A,FALSE,"Outflows-Inflows"}</definedName>
    <definedName name="sas" hidden="1">{"Outflow 1",#N/A,FALSE,"Outflows-Inflows";"Outflow 2",#N/A,FALSE,"Outflows-Inflows";"Inflow 1",#N/A,FALSE,"Outflows-Inflows";"Inflow 2",#N/A,FALSE,"Outflows-Inflows"}</definedName>
    <definedName name="SC" localSheetId="2" hidden="1">{#N/A,#N/A,FALSE,"Summary";#N/A,#N/A,FALSE,"Proforma";#N/A,#N/A,FALSE,"Tx"}</definedName>
    <definedName name="SC" localSheetId="1" hidden="1">{#N/A,#N/A,FALSE,"Summary";#N/A,#N/A,FALSE,"Proforma";#N/A,#N/A,FALSE,"Tx"}</definedName>
    <definedName name="SC" hidden="1">{#N/A,#N/A,FALSE,"Summary";#N/A,#N/A,FALSE,"Proforma";#N/A,#N/A,FALSE,"Tx"}</definedName>
    <definedName name="sd" localSheetId="2" hidden="1">{#N/A,#N/A,FALSE,"IPO";#N/A,#N/A,FALSE,"DCF";#N/A,#N/A,FALSE,"LBO";#N/A,#N/A,FALSE,"MULT_VAL";#N/A,#N/A,FALSE,"Status Quo";#N/A,#N/A,FALSE,"Recap"}</definedName>
    <definedName name="sd" localSheetId="1" hidden="1">{#N/A,#N/A,FALSE,"IPO";#N/A,#N/A,FALSE,"DCF";#N/A,#N/A,FALSE,"LBO";#N/A,#N/A,FALSE,"MULT_VAL";#N/A,#N/A,FALSE,"Status Quo";#N/A,#N/A,FALSE,"Recap"}</definedName>
    <definedName name="sd" hidden="1">{#N/A,#N/A,FALSE,"IPO";#N/A,#N/A,FALSE,"DCF";#N/A,#N/A,FALSE,"LBO";#N/A,#N/A,FALSE,"MULT_VAL";#N/A,#N/A,FALSE,"Status Quo";#N/A,#N/A,FALSE,"Recap"}</definedName>
    <definedName name="sda" localSheetId="2" hidden="1">{#N/A,#N/A,FALSE,"TS";#N/A,#N/A,FALSE,"Combo";#N/A,#N/A,FALSE,"FAIR";#N/A,#N/A,FALSE,"RBC";#N/A,#N/A,FALSE,"xxxx";#N/A,#N/A,FALSE,"A_D";#N/A,#N/A,FALSE,"WACC";#N/A,#N/A,FALSE,"DCF";#N/A,#N/A,FALSE,"LBO";#N/A,#N/A,FALSE,"AcqMults";#N/A,#N/A,FALSE,"CompMults"}</definedName>
    <definedName name="sda" localSheetId="1" hidden="1">{#N/A,#N/A,FALSE,"TS";#N/A,#N/A,FALSE,"Combo";#N/A,#N/A,FALSE,"FAIR";#N/A,#N/A,FALSE,"RBC";#N/A,#N/A,FALSE,"xxxx";#N/A,#N/A,FALSE,"A_D";#N/A,#N/A,FALSE,"WACC";#N/A,#N/A,FALSE,"DCF";#N/A,#N/A,FALSE,"LBO";#N/A,#N/A,FALSE,"AcqMults";#N/A,#N/A,FALSE,"CompMults"}</definedName>
    <definedName name="sda" hidden="1">{#N/A,#N/A,FALSE,"TS";#N/A,#N/A,FALSE,"Combo";#N/A,#N/A,FALSE,"FAIR";#N/A,#N/A,FALSE,"RBC";#N/A,#N/A,FALSE,"xxxx";#N/A,#N/A,FALSE,"A_D";#N/A,#N/A,FALSE,"WACC";#N/A,#N/A,FALSE,"DCF";#N/A,#N/A,FALSE,"LBO";#N/A,#N/A,FALSE,"AcqMults";#N/A,#N/A,FALSE,"CompMults"}</definedName>
    <definedName name="sddddd" localSheetId="2" hidden="1">{#N/A,#N/A,FALSE,"IB Totgeo Q1-Q4 ";#N/A,#N/A,FALSE,"IB AEME";#N/A,#N/A,FALSE,"IB West";#N/A,#N/A,FALSE,"IB Central";#N/A,#N/A,FALSE,"IB South ";#N/A,#N/A,FALSE,"IB North";#N/A,#N/A,FALSE,"IB Reg Tot ";#N/A,#N/A,FALSE,"IB Reg Tot graph"}</definedName>
    <definedName name="sddddd" localSheetId="1" hidden="1">{#N/A,#N/A,FALSE,"IB Totgeo Q1-Q4 ";#N/A,#N/A,FALSE,"IB AEME";#N/A,#N/A,FALSE,"IB West";#N/A,#N/A,FALSE,"IB Central";#N/A,#N/A,FALSE,"IB South ";#N/A,#N/A,FALSE,"IB North";#N/A,#N/A,FALSE,"IB Reg Tot ";#N/A,#N/A,FALSE,"IB Reg Tot graph"}</definedName>
    <definedName name="sddddd" hidden="1">{#N/A,#N/A,FALSE,"IB Totgeo Q1-Q4 ";#N/A,#N/A,FALSE,"IB AEME";#N/A,#N/A,FALSE,"IB West";#N/A,#N/A,FALSE,"IB Central";#N/A,#N/A,FALSE,"IB South ";#N/A,#N/A,FALSE,"IB North";#N/A,#N/A,FALSE,"IB Reg Tot ";#N/A,#N/A,FALSE,"IB Reg Tot graph"}</definedName>
    <definedName name="sdf" localSheetId="2" hidden="1">{#N/A,#N/A,FALSE,"Adj Proj";#N/A,#N/A,FALSE,"Sheet1";#N/A,#N/A,FALSE,"LBO";#N/A,#N/A,FALSE,"LBOMER";#N/A,#N/A,FALSE,"WACC";#N/A,#N/A,FALSE,"DCF";#N/A,#N/A,FALSE,"DCFMER";#N/A,#N/A,FALSE,"Pooling";#N/A,#N/A,FALSE,"income";#N/A,#N/A,FALSE,"Offer"}</definedName>
    <definedName name="sdf" localSheetId="1" hidden="1">{#N/A,#N/A,FALSE,"Adj Proj";#N/A,#N/A,FALSE,"Sheet1";#N/A,#N/A,FALSE,"LBO";#N/A,#N/A,FALSE,"LBOMER";#N/A,#N/A,FALSE,"WACC";#N/A,#N/A,FALSE,"DCF";#N/A,#N/A,FALSE,"DCFMER";#N/A,#N/A,FALSE,"Pooling";#N/A,#N/A,FALSE,"income";#N/A,#N/A,FALSE,"Offer"}</definedName>
    <definedName name="sdf" hidden="1">{#N/A,#N/A,FALSE,"Adj Proj";#N/A,#N/A,FALSE,"Sheet1";#N/A,#N/A,FALSE,"LBO";#N/A,#N/A,FALSE,"LBOMER";#N/A,#N/A,FALSE,"WACC";#N/A,#N/A,FALSE,"DCF";#N/A,#N/A,FALSE,"DCFMER";#N/A,#N/A,FALSE,"Pooling";#N/A,#N/A,FALSE,"income";#N/A,#N/A,FALSE,"Offer"}</definedName>
    <definedName name="sdfass" localSheetId="2" hidden="1">{"Outflow 1",#N/A,FALSE,"Outflows-Inflows";"Outflow 2",#N/A,FALSE,"Outflows-Inflows";"Inflow 1",#N/A,FALSE,"Outflows-Inflows";"Inflow 2",#N/A,FALSE,"Outflows-Inflows"}</definedName>
    <definedName name="sdfass" localSheetId="1" hidden="1">{"Outflow 1",#N/A,FALSE,"Outflows-Inflows";"Outflow 2",#N/A,FALSE,"Outflows-Inflows";"Inflow 1",#N/A,FALSE,"Outflows-Inflows";"Inflow 2",#N/A,FALSE,"Outflows-Inflows"}</definedName>
    <definedName name="sdfass" hidden="1">{"Outflow 1",#N/A,FALSE,"Outflows-Inflows";"Outflow 2",#N/A,FALSE,"Outflows-Inflows";"Inflow 1",#N/A,FALSE,"Outflows-Inflows";"Inflow 2",#N/A,FALSE,"Outflows-Inflows"}</definedName>
    <definedName name="sdfd" localSheetId="2" hidden="1">{#N/A,#N/A,FALSE,"AR Summ.";#N/A,#N/A,FALSE,"Dec top 5 collects";#N/A,#N/A,FALSE,"Top 5 AR";#N/A,#N/A,FALSE,"Top 5&gt;90";#N/A,#N/A,FALSE,"AR Flow by Region";#N/A,#N/A,FALSE,"PrePays";#N/A,#N/A,FALSE,"Op&amp;Risk"}</definedName>
    <definedName name="sdfd" localSheetId="1" hidden="1">{#N/A,#N/A,FALSE,"AR Summ.";#N/A,#N/A,FALSE,"Dec top 5 collects";#N/A,#N/A,FALSE,"Top 5 AR";#N/A,#N/A,FALSE,"Top 5&gt;90";#N/A,#N/A,FALSE,"AR Flow by Region";#N/A,#N/A,FALSE,"PrePays";#N/A,#N/A,FALSE,"Op&amp;Risk"}</definedName>
    <definedName name="sdfd" hidden="1">{#N/A,#N/A,FALSE,"AR Summ.";#N/A,#N/A,FALSE,"Dec top 5 collects";#N/A,#N/A,FALSE,"Top 5 AR";#N/A,#N/A,FALSE,"Top 5&gt;90";#N/A,#N/A,FALSE,"AR Flow by Region";#N/A,#N/A,FALSE,"PrePays";#N/A,#N/A,FALSE,"Op&amp;Risk"}</definedName>
    <definedName name="sdfg" localSheetId="2" hidden="1">{"summary",#N/A,FALSE,"3 yr average";"comps",#N/A,FALSE,"3 yr average"}</definedName>
    <definedName name="sdfg" localSheetId="1" hidden="1">{"summary",#N/A,FALSE,"3 yr average";"comps",#N/A,FALSE,"3 yr average"}</definedName>
    <definedName name="sdfg" hidden="1">{"summary",#N/A,FALSE,"3 yr average";"comps",#N/A,FALSE,"3 yr average"}</definedName>
    <definedName name="sdfhdfj" hidden="1">'[9]Variance Sum '!#REF!</definedName>
    <definedName name="sdfs" localSheetId="2" hidden="1">{#N/A,#N/A,FALSE,"Projections";#N/A,#N/A,FALSE,"Multiples Valuation";#N/A,#N/A,FALSE,"LBO";#N/A,#N/A,FALSE,"Multiples_Sensitivity";#N/A,#N/A,FALSE,"Summary"}</definedName>
    <definedName name="sdfs" localSheetId="1" hidden="1">{#N/A,#N/A,FALSE,"Projections";#N/A,#N/A,FALSE,"Multiples Valuation";#N/A,#N/A,FALSE,"LBO";#N/A,#N/A,FALSE,"Multiples_Sensitivity";#N/A,#N/A,FALSE,"Summary"}</definedName>
    <definedName name="sdfs" hidden="1">{#N/A,#N/A,FALSE,"Projections";#N/A,#N/A,FALSE,"Multiples Valuation";#N/A,#N/A,FALSE,"LBO";#N/A,#N/A,FALSE,"Multiples_Sensitivity";#N/A,#N/A,FALSE,"Summary"}</definedName>
    <definedName name="sdhdhfdfhh" localSheetId="2" hidden="1">{#N/A,#N/A,FALSE,"Balance Sheet";#N/A,#N/A,FALSE,"Income Statement";#N/A,#N/A,FALSE,"Changes in Financial Position"}</definedName>
    <definedName name="sdhdhfdfhh" localSheetId="1" hidden="1">{#N/A,#N/A,FALSE,"Balance Sheet";#N/A,#N/A,FALSE,"Income Statement";#N/A,#N/A,FALSE,"Changes in Financial Position"}</definedName>
    <definedName name="sdhdhfdfhh" hidden="1">{#N/A,#N/A,FALSE,"Balance Sheet";#N/A,#N/A,FALSE,"Income Statement";#N/A,#N/A,FALSE,"Changes in Financial Position"}</definedName>
    <definedName name="sencount" hidden="1">1</definedName>
    <definedName name="sfdjdfhjd" localSheetId="1" hidden="1">'[9]Variance Sum '!#REF!</definedName>
    <definedName name="sfdjdfhjd" hidden="1">'[9]Variance Sum '!#REF!</definedName>
    <definedName name="sfgasd" localSheetId="2" hidden="1">{0,0,0,0;0,0,0,0;0,0,0,0;0,0,0,0;0,0,0,0;0,0,0,0;0,0,2,0;2,3,3,0;FALSE,FALSE,FALSE,FALSE;TRUE,FALSE,TRUE,TRUE;FALSE,FALSE,TRUE,TRUE;FALSE,0,2.78134444564786E-308,4.45015196281921E-308;7.78776275135711E-308,1.33504516457612E-307,2.22507555776164E-307,3.56012157274209E-307}</definedName>
    <definedName name="sfgasd" localSheetId="1" hidden="1">{0,0,0,0;0,0,0,0;0,0,0,0;0,0,0,0;0,0,0,0;0,0,0,0;0,0,2,0;2,3,3,0;FALSE,FALSE,FALSE,FALSE;TRUE,FALSE,TRUE,TRUE;FALSE,FALSE,TRUE,TRUE;FALSE,0,2.78134444564786E-308,4.45015196281921E-308;7.78776275135711E-308,1.33504516457612E-307,2.22507555776164E-307,3.56012157274209E-307}</definedName>
    <definedName name="sfgasd" hidden="1">{0,0,0,0;0,0,0,0;0,0,0,0;0,0,0,0;0,0,0,0;0,0,0,0;0,0,2,0;2,3,3,0;FALSE,FALSE,FALSE,FALSE;TRUE,FALSE,TRUE,TRUE;FALSE,FALSE,TRUE,TRUE;FALSE,0,2.78134444564786E-308,4.45015196281921E-308;7.78776275135711E-308,1.33504516457612E-307,2.22507555776164E-307,3.56012157274209E-307}</definedName>
    <definedName name="Sheeet1" localSheetId="2" hidden="1">{#N/A,#N/A,FALSE,"Summary";#N/A,#N/A,FALSE,"Proforma";#N/A,#N/A,FALSE,"Tx"}</definedName>
    <definedName name="Sheeet1" localSheetId="1" hidden="1">{#N/A,#N/A,FALSE,"Summary";#N/A,#N/A,FALSE,"Proforma";#N/A,#N/A,FALSE,"Tx"}</definedName>
    <definedName name="Sheeet1" hidden="1">{#N/A,#N/A,FALSE,"Summary";#N/A,#N/A,FALSE,"Proforma";#N/A,#N/A,FALSE,"Tx"}</definedName>
    <definedName name="sheet1" localSheetId="2" hidden="1">{#N/A,#N/A,FALSE,"Summary";#N/A,#N/A,FALSE,"Proforma";#N/A,#N/A,FALSE,"Tx"}</definedName>
    <definedName name="sheet1" localSheetId="1" hidden="1">{#N/A,#N/A,FALSE,"Summary";#N/A,#N/A,FALSE,"Proforma";#N/A,#N/A,FALSE,"Tx"}</definedName>
    <definedName name="sheet1" hidden="1">{#N/A,#N/A,FALSE,"Summary";#N/A,#N/A,FALSE,"Proforma";#N/A,#N/A,FALSE,"Tx"}</definedName>
    <definedName name="Sheet1a" localSheetId="2" hidden="1">{#N/A,#N/A,FALSE,"Summary";#N/A,#N/A,FALSE,"Proforma";#N/A,#N/A,FALSE,"Tx"}</definedName>
    <definedName name="Sheet1a" localSheetId="1" hidden="1">{#N/A,#N/A,FALSE,"Summary";#N/A,#N/A,FALSE,"Proforma";#N/A,#N/A,FALSE,"Tx"}</definedName>
    <definedName name="Sheet1a" hidden="1">{#N/A,#N/A,FALSE,"Summary";#N/A,#N/A,FALSE,"Proforma";#N/A,#N/A,FALSE,"Tx"}</definedName>
    <definedName name="Sheet1b" localSheetId="2" hidden="1">{#N/A,#N/A,FALSE,"Summary";#N/A,#N/A,FALSE,"Proforma";#N/A,#N/A,FALSE,"Tx"}</definedName>
    <definedName name="Sheet1b" localSheetId="1" hidden="1">{#N/A,#N/A,FALSE,"Summary";#N/A,#N/A,FALSE,"Proforma";#N/A,#N/A,FALSE,"Tx"}</definedName>
    <definedName name="Sheet1b" hidden="1">{#N/A,#N/A,FALSE,"Summary";#N/A,#N/A,FALSE,"Proforma";#N/A,#N/A,FALSE,"Tx"}</definedName>
    <definedName name="Sheet2" localSheetId="2" hidden="1">{#N/A,#N/A,FALSE,"Adj Proj";#N/A,#N/A,FALSE,"Sheet1";#N/A,#N/A,FALSE,"LBO";#N/A,#N/A,FALSE,"LBOMER";#N/A,#N/A,FALSE,"WACC";#N/A,#N/A,FALSE,"DCF";#N/A,#N/A,FALSE,"DCFMER";#N/A,#N/A,FALSE,"Pooling";#N/A,#N/A,FALSE,"income";#N/A,#N/A,FALSE,"Offer"}</definedName>
    <definedName name="Sheet2" localSheetId="1" hidden="1">{#N/A,#N/A,FALSE,"Adj Proj";#N/A,#N/A,FALSE,"Sheet1";#N/A,#N/A,FALSE,"LBO";#N/A,#N/A,FALSE,"LBOMER";#N/A,#N/A,FALSE,"WACC";#N/A,#N/A,FALSE,"DCF";#N/A,#N/A,FALSE,"DCFMER";#N/A,#N/A,FALSE,"Pooling";#N/A,#N/A,FALSE,"income";#N/A,#N/A,FALSE,"Offer"}</definedName>
    <definedName name="Sheet2" hidden="1">{#N/A,#N/A,FALSE,"Adj Proj";#N/A,#N/A,FALSE,"Sheet1";#N/A,#N/A,FALSE,"LBO";#N/A,#N/A,FALSE,"LBOMER";#N/A,#N/A,FALSE,"WACC";#N/A,#N/A,FALSE,"DCF";#N/A,#N/A,FALSE,"DCFMER";#N/A,#N/A,FALSE,"Pooling";#N/A,#N/A,FALSE,"income";#N/A,#N/A,FALSE,"Offer"}</definedName>
    <definedName name="Sheet3" localSheetId="2" hidden="1">{#N/A,#N/A,FALSE,"Projections";#N/A,#N/A,FALSE,"Multiples Valuation";#N/A,#N/A,FALSE,"LBO";#N/A,#N/A,FALSE,"Multiples_Sensitivity";#N/A,#N/A,FALSE,"Summary"}</definedName>
    <definedName name="Sheet3" localSheetId="1" hidden="1">{#N/A,#N/A,FALSE,"Projections";#N/A,#N/A,FALSE,"Multiples Valuation";#N/A,#N/A,FALSE,"LBO";#N/A,#N/A,FALSE,"Multiples_Sensitivity";#N/A,#N/A,FALSE,"Summary"}</definedName>
    <definedName name="Sheet3" hidden="1">{#N/A,#N/A,FALSE,"Projections";#N/A,#N/A,FALSE,"Multiples Valuation";#N/A,#N/A,FALSE,"LBO";#N/A,#N/A,FALSE,"Multiples_Sensitivity";#N/A,#N/A,FALSE,"Summary"}</definedName>
    <definedName name="sheet4" localSheetId="2" hidden="1">{#N/A,#N/A,FALSE,"Spread";#N/A,#N/A,FALSE,"Weekly TD#1";#N/A,#N/A,FALSE,"Weekly TD#2";#N/A,#N/A,FALSE,"Weekly STB#1";#N/A,#N/A,FALSE,"Tickler";#N/A,#N/A,FALSE,"Weekly Report";#N/A,#N/A,FALSE,"Int@180"}</definedName>
    <definedName name="sheet4" localSheetId="1" hidden="1">{#N/A,#N/A,FALSE,"Spread";#N/A,#N/A,FALSE,"Weekly TD#1";#N/A,#N/A,FALSE,"Weekly TD#2";#N/A,#N/A,FALSE,"Weekly STB#1";#N/A,#N/A,FALSE,"Tickler";#N/A,#N/A,FALSE,"Weekly Report";#N/A,#N/A,FALSE,"Int@180"}</definedName>
    <definedName name="sheet4" hidden="1">{#N/A,#N/A,FALSE,"Spread";#N/A,#N/A,FALSE,"Weekly TD#1";#N/A,#N/A,FALSE,"Weekly TD#2";#N/A,#N/A,FALSE,"Weekly STB#1";#N/A,#N/A,FALSE,"Tickler";#N/A,#N/A,FALSE,"Weekly Report";#N/A,#N/A,FALSE,"Int@180"}</definedName>
    <definedName name="Sheet6" localSheetId="2" hidden="1">{#N/A,#N/A,FALSE,"Projections";#N/A,#N/A,FALSE,"Multiples Valuation";#N/A,#N/A,FALSE,"LBO";#N/A,#N/A,FALSE,"Multiples_Sensitivity";#N/A,#N/A,FALSE,"Summary"}</definedName>
    <definedName name="Sheet6" localSheetId="1" hidden="1">{#N/A,#N/A,FALSE,"Projections";#N/A,#N/A,FALSE,"Multiples Valuation";#N/A,#N/A,FALSE,"LBO";#N/A,#N/A,FALSE,"Multiples_Sensitivity";#N/A,#N/A,FALSE,"Summary"}</definedName>
    <definedName name="Sheet6" hidden="1">{#N/A,#N/A,FALSE,"Projections";#N/A,#N/A,FALSE,"Multiples Valuation";#N/A,#N/A,FALSE,"LBO";#N/A,#N/A,FALSE,"Multiples_Sensitivity";#N/A,#N/A,FALSE,"Summary"}</definedName>
    <definedName name="Show.MDB.Update.Warning" localSheetId="1" hidden="1">#REF!</definedName>
    <definedName name="Show.MDB.Update.Warning" hidden="1">#REF!</definedName>
    <definedName name="sjs.sls"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js.sls"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js.sls"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leepmasterIncome" localSheetId="2" hidden="1">{#N/A,#N/A,FALSE,"TS";#N/A,#N/A,FALSE,"Combo";#N/A,#N/A,FALSE,"FAIR";#N/A,#N/A,FALSE,"RBC";#N/A,#N/A,FALSE,"xxxx";#N/A,#N/A,FALSE,"A_D";#N/A,#N/A,FALSE,"WACC";#N/A,#N/A,FALSE,"DCF";#N/A,#N/A,FALSE,"LBO";#N/A,#N/A,FALSE,"AcqMults";#N/A,#N/A,FALSE,"CompMults"}</definedName>
    <definedName name="SleepmasterIncome" localSheetId="1" hidden="1">{#N/A,#N/A,FALSE,"TS";#N/A,#N/A,FALSE,"Combo";#N/A,#N/A,FALSE,"FAIR";#N/A,#N/A,FALSE,"RBC";#N/A,#N/A,FALSE,"xxxx";#N/A,#N/A,FALSE,"A_D";#N/A,#N/A,FALSE,"WACC";#N/A,#N/A,FALSE,"DCF";#N/A,#N/A,FALSE,"LBO";#N/A,#N/A,FALSE,"AcqMults";#N/A,#N/A,FALSE,"CompMults"}</definedName>
    <definedName name="SleepmasterIncome" hidden="1">{#N/A,#N/A,FALSE,"TS";#N/A,#N/A,FALSE,"Combo";#N/A,#N/A,FALSE,"FAIR";#N/A,#N/A,FALSE,"RBC";#N/A,#N/A,FALSE,"xxxx";#N/A,#N/A,FALSE,"A_D";#N/A,#N/A,FALSE,"WACC";#N/A,#N/A,FALSE,"DCF";#N/A,#N/A,FALSE,"LBO";#N/A,#N/A,FALSE,"AcqMults";#N/A,#N/A,FALSE,"CompMults"}</definedName>
    <definedName name="SMPS" localSheetId="2" hidden="1">{#N/A,#N/A,FALSE,"AD_Purchase";#N/A,#N/A,FALSE,"Credit";#N/A,#N/A,FALSE,"PF Acquisition";#N/A,#N/A,FALSE,"PF Offering"}</definedName>
    <definedName name="SMPS" localSheetId="1" hidden="1">{#N/A,#N/A,FALSE,"AD_Purchase";#N/A,#N/A,FALSE,"Credit";#N/A,#N/A,FALSE,"PF Acquisition";#N/A,#N/A,FALSE,"PF Offering"}</definedName>
    <definedName name="SMPS" hidden="1">{#N/A,#N/A,FALSE,"AD_Purchase";#N/A,#N/A,FALSE,"Credit";#N/A,#N/A,FALSE,"PF Acquisition";#N/A,#N/A,FALSE,"PF Offering"}</definedName>
    <definedName name="solver_adj" localSheetId="1" hidden="1">#REF!</definedName>
    <definedName name="solver_adj" hidden="1">#REF!</definedName>
    <definedName name="solver_cvg" hidden="1">0.001</definedName>
    <definedName name="solver_drv" hidden="1">1</definedName>
    <definedName name="solver_est" hidden="1">1</definedName>
    <definedName name="solver_itr" hidden="1">100</definedName>
    <definedName name="solver_lin" hidden="1">0</definedName>
    <definedName name="solver_neg" hidden="1">2</definedName>
    <definedName name="solver_num" hidden="1">0</definedName>
    <definedName name="solver_nwt" hidden="1">1</definedName>
    <definedName name="solver_opt" hidden="1">#REF!</definedName>
    <definedName name="solver_pre" hidden="1">0.000001</definedName>
    <definedName name="solver_rel1" hidden="1">2</definedName>
    <definedName name="solver_rhs1" hidden="1">2</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0.6</definedName>
    <definedName name="ss" localSheetId="2" hidden="1">{#N/A,#N/A,FALSE,"Debt Accr";#N/A,#N/A,FALSE,"Stock Accr";#N/A,#N/A,FALSE,"Debt Stock Accr"}</definedName>
    <definedName name="ss" localSheetId="1" hidden="1">{#N/A,#N/A,FALSE,"Debt Accr";#N/A,#N/A,FALSE,"Stock Accr";#N/A,#N/A,FALSE,"Debt Stock Accr"}</definedName>
    <definedName name="ss" hidden="1">{#N/A,#N/A,FALSE,"Debt Accr";#N/A,#N/A,FALSE,"Stock Accr";#N/A,#N/A,FALSE,"Debt Stock Accr"}</definedName>
    <definedName name="ssss" localSheetId="2" hidden="1">{#N/A,#N/A,FALSE,"Proj. Summary FS";#N/A,#N/A,FALSE,"Proj. Detail IS";#N/A,#N/A,FALSE,"Proj. Detail BS";#N/A,#N/A,FALSE,"Proj. Detail CF";#N/A,#N/A,FALSE,"Proj. Detail % IS";#N/A,#N/A,FALSE,"Covenants and Census";#N/A,#N/A,FALSE,"Mo. Summary FS";#N/A,#N/A,FALSE,"Mo. Summary IS";#N/A,#N/A,FALSE,"Mo. Summary BS";#N/A,#N/A,FALSE,"Mo. Summary CF";#N/A,#N/A,FALSE,"Mo. Summary % IS";#N/A,#N/A,FALSE,"Mo. Sum. Covenants";#N/A,#N/A,FALSE,"Mo-YTD Summary IS ";#N/A,#N/A,FALSE,"Quarterly  Consol.";#N/A,#N/A,FALSE,"Monthly Consol.";#N/A,#N/A,FALSE,"Y E Projection"}</definedName>
    <definedName name="ssss" localSheetId="1" hidden="1">{#N/A,#N/A,FALSE,"Proj. Summary FS";#N/A,#N/A,FALSE,"Proj. Detail IS";#N/A,#N/A,FALSE,"Proj. Detail BS";#N/A,#N/A,FALSE,"Proj. Detail CF";#N/A,#N/A,FALSE,"Proj. Detail % IS";#N/A,#N/A,FALSE,"Covenants and Census";#N/A,#N/A,FALSE,"Mo. Summary FS";#N/A,#N/A,FALSE,"Mo. Summary IS";#N/A,#N/A,FALSE,"Mo. Summary BS";#N/A,#N/A,FALSE,"Mo. Summary CF";#N/A,#N/A,FALSE,"Mo. Summary % IS";#N/A,#N/A,FALSE,"Mo. Sum. Covenants";#N/A,#N/A,FALSE,"Mo-YTD Summary IS ";#N/A,#N/A,FALSE,"Quarterly  Consol.";#N/A,#N/A,FALSE,"Monthly Consol.";#N/A,#N/A,FALSE,"Y E Projection"}</definedName>
    <definedName name="ssss" hidden="1">{#N/A,#N/A,FALSE,"Proj. Summary FS";#N/A,#N/A,FALSE,"Proj. Detail IS";#N/A,#N/A,FALSE,"Proj. Detail BS";#N/A,#N/A,FALSE,"Proj. Detail CF";#N/A,#N/A,FALSE,"Proj. Detail % IS";#N/A,#N/A,FALSE,"Covenants and Census";#N/A,#N/A,FALSE,"Mo. Summary FS";#N/A,#N/A,FALSE,"Mo. Summary IS";#N/A,#N/A,FALSE,"Mo. Summary BS";#N/A,#N/A,FALSE,"Mo. Summary CF";#N/A,#N/A,FALSE,"Mo. Summary % IS";#N/A,#N/A,FALSE,"Mo. Sum. Covenants";#N/A,#N/A,FALSE,"Mo-YTD Summary IS ";#N/A,#N/A,FALSE,"Quarterly  Consol.";#N/A,#N/A,FALSE,"Monthly Consol.";#N/A,#N/A,FALSE,"Y E Projection"}</definedName>
    <definedName name="ssss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4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4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4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4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4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ssss4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stad" localSheetId="2" hidden="1">{#N/A,#N/A,FALSE,"INDEX";#N/A,#N/A,FALSE,"Sheet 3 24%";#N/A,#N/A,FALSE,"CONSIDER 24%";#N/A,#N/A,FALSE,"SALSUM 24%";#N/A,#N/A,FALSE,"SAVE3 24%"}</definedName>
    <definedName name="stad" localSheetId="1" hidden="1">{#N/A,#N/A,FALSE,"INDEX";#N/A,#N/A,FALSE,"Sheet 3 24%";#N/A,#N/A,FALSE,"CONSIDER 24%";#N/A,#N/A,FALSE,"SALSUM 24%";#N/A,#N/A,FALSE,"SAVE3 24%"}</definedName>
    <definedName name="stad" hidden="1">{#N/A,#N/A,FALSE,"INDEX";#N/A,#N/A,FALSE,"Sheet 3 24%";#N/A,#N/A,FALSE,"CONSIDER 24%";#N/A,#N/A,FALSE,"SALSUM 24%";#N/A,#N/A,FALSE,"SAVE3 24%"}</definedName>
    <definedName name="staff" localSheetId="2" hidden="1">{#N/A,#N/A,FALSE,"INDEX";#N/A,#N/A,FALSE,"Sheet 3 24%";#N/A,#N/A,FALSE,"CONSIDER 24%";#N/A,#N/A,FALSE,"SALSUM 24%";#N/A,#N/A,FALSE,"SAVE3 24%"}</definedName>
    <definedName name="staff" localSheetId="1" hidden="1">{#N/A,#N/A,FALSE,"INDEX";#N/A,#N/A,FALSE,"Sheet 3 24%";#N/A,#N/A,FALSE,"CONSIDER 24%";#N/A,#N/A,FALSE,"SALSUM 24%";#N/A,#N/A,FALSE,"SAVE3 24%"}</definedName>
    <definedName name="staff" hidden="1">{#N/A,#N/A,FALSE,"INDEX";#N/A,#N/A,FALSE,"Sheet 3 24%";#N/A,#N/A,FALSE,"CONSIDER 24%";#N/A,#N/A,FALSE,"SALSUM 24%";#N/A,#N/A,FALSE,"SAVE3 24%"}</definedName>
    <definedName name="staffadditions" localSheetId="2" hidden="1">{#N/A,#N/A,FALSE,"INDEX";#N/A,#N/A,FALSE,"Sheet 3 24%";#N/A,#N/A,FALSE,"CONSIDER 24%";#N/A,#N/A,FALSE,"SALSUM 24%";#N/A,#N/A,FALSE,"SAVE3 24%"}</definedName>
    <definedName name="staffadditions" localSheetId="1" hidden="1">{#N/A,#N/A,FALSE,"INDEX";#N/A,#N/A,FALSE,"Sheet 3 24%";#N/A,#N/A,FALSE,"CONSIDER 24%";#N/A,#N/A,FALSE,"SALSUM 24%";#N/A,#N/A,FALSE,"SAVE3 24%"}</definedName>
    <definedName name="staffadditions" hidden="1">{#N/A,#N/A,FALSE,"INDEX";#N/A,#N/A,FALSE,"Sheet 3 24%";#N/A,#N/A,FALSE,"CONSIDER 24%";#N/A,#N/A,FALSE,"SALSUM 24%";#N/A,#N/A,FALSE,"SAVE3 24%"}</definedName>
    <definedName name="staffing2" localSheetId="2" hidden="1">{#N/A,#N/A,FALSE,"Assessment";#N/A,#N/A,FALSE,"Staffing";#N/A,#N/A,FALSE,"Hires";#N/A,#N/A,FALSE,"Assumptions"}</definedName>
    <definedName name="staffing2" localSheetId="1" hidden="1">{#N/A,#N/A,FALSE,"Assessment";#N/A,#N/A,FALSE,"Staffing";#N/A,#N/A,FALSE,"Hires";#N/A,#N/A,FALSE,"Assumptions"}</definedName>
    <definedName name="staffing2" hidden="1">{#N/A,#N/A,FALSE,"Assessment";#N/A,#N/A,FALSE,"Staffing";#N/A,#N/A,FALSE,"Hires";#N/A,#N/A,FALSE,"Assumptions"}</definedName>
    <definedName name="Staffing3" localSheetId="2" hidden="1">{#N/A,#N/A,FALSE,"Assessment";#N/A,#N/A,FALSE,"Staffing";#N/A,#N/A,FALSE,"Hires";#N/A,#N/A,FALSE,"Assumptions"}</definedName>
    <definedName name="Staffing3" localSheetId="1" hidden="1">{#N/A,#N/A,FALSE,"Assessment";#N/A,#N/A,FALSE,"Staffing";#N/A,#N/A,FALSE,"Hires";#N/A,#N/A,FALSE,"Assumptions"}</definedName>
    <definedName name="Staffing3" hidden="1">{#N/A,#N/A,FALSE,"Assessment";#N/A,#N/A,FALSE,"Staffing";#N/A,#N/A,FALSE,"Hires";#N/A,#N/A,FALSE,"Assumptions"}</definedName>
    <definedName name="stop" localSheetId="2" hidden="1">{#N/A,#N/A,FALSE,"INDEX 23%";#N/A,#N/A,FALSE,"Sheet 3 23%";#N/A,#N/A,FALSE,"CONSIDER 23%";#N/A,#N/A,FALSE,"SALSUM 23%";#N/A,#N/A,FALSE,"CONSIDER 23%";#N/A,#N/A,FALSE,"SAVE3 23%"}</definedName>
    <definedName name="stop" localSheetId="1" hidden="1">{#N/A,#N/A,FALSE,"INDEX 23%";#N/A,#N/A,FALSE,"Sheet 3 23%";#N/A,#N/A,FALSE,"CONSIDER 23%";#N/A,#N/A,FALSE,"SALSUM 23%";#N/A,#N/A,FALSE,"CONSIDER 23%";#N/A,#N/A,FALSE,"SAVE3 23%"}</definedName>
    <definedName name="stop" hidden="1">{#N/A,#N/A,FALSE,"INDEX 23%";#N/A,#N/A,FALSE,"Sheet 3 23%";#N/A,#N/A,FALSE,"CONSIDER 23%";#N/A,#N/A,FALSE,"SALSUM 23%";#N/A,#N/A,FALSE,"CONSIDER 23%";#N/A,#N/A,FALSE,"SAVE3 23%"}</definedName>
    <definedName name="stud13"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stud13"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stud13"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stuff" localSheetId="2" hidden="1">{"TOTAL",#N/A,FALSE,"A";"FISCAL94",#N/A,FALSE,"A";"FISCAL95",#N/A,FALSE,"A";"FISCAL96",#N/A,FALSE,"A";"misc page",#N/A,FALSE,"A"}</definedName>
    <definedName name="stuff" localSheetId="1" hidden="1">{"TOTAL",#N/A,FALSE,"A";"FISCAL94",#N/A,FALSE,"A";"FISCAL95",#N/A,FALSE,"A";"FISCAL96",#N/A,FALSE,"A";"misc page",#N/A,FALSE,"A"}</definedName>
    <definedName name="stuff" hidden="1">{"TOTAL",#N/A,FALSE,"A";"FISCAL94",#N/A,FALSE,"A";"FISCAL95",#N/A,FALSE,"A";"FISCAL96",#N/A,FALSE,"A";"misc page",#N/A,FALSE,"A"}</definedName>
    <definedName name="STUFF2" localSheetId="2" hidden="1">{"TOTAL",#N/A,FALSE,"A";"FISCAL94",#N/A,FALSE,"A";"FISCAL95",#N/A,FALSE,"A";"FISCAL96",#N/A,FALSE,"A";"misc page",#N/A,FALSE,"A"}</definedName>
    <definedName name="STUFF2" localSheetId="1" hidden="1">{"TOTAL",#N/A,FALSE,"A";"FISCAL94",#N/A,FALSE,"A";"FISCAL95",#N/A,FALSE,"A";"FISCAL96",#N/A,FALSE,"A";"misc page",#N/A,FALSE,"A"}</definedName>
    <definedName name="STUFF2" hidden="1">{"TOTAL",#N/A,FALSE,"A";"FISCAL94",#N/A,FALSE,"A";"FISCAL95",#N/A,FALSE,"A";"FISCAL96",#N/A,FALSE,"A";"misc page",#N/A,FALSE,"A"}</definedName>
    <definedName name="SUMaaa" localSheetId="2" hidden="1">{#N/A,#N/A,FALSE,"assump";#N/A,#N/A,FALSE,"open";#N/A,#N/A,FALSE,"bs";#N/A,#N/A,FALSE,"is";#N/A,#N/A,FALSE,"cf"}</definedName>
    <definedName name="SUMaaa" localSheetId="1" hidden="1">{#N/A,#N/A,FALSE,"assump";#N/A,#N/A,FALSE,"open";#N/A,#N/A,FALSE,"bs";#N/A,#N/A,FALSE,"is";#N/A,#N/A,FALSE,"cf"}</definedName>
    <definedName name="SUMaaa" hidden="1">{#N/A,#N/A,FALSE,"assump";#N/A,#N/A,FALSE,"open";#N/A,#N/A,FALSE,"bs";#N/A,#N/A,FALSE,"is";#N/A,#N/A,FALSE,"cf"}</definedName>
    <definedName name="SumLOB4" localSheetId="2" hidden="1">{#N/A,#N/A,FALSE,"assump";#N/A,#N/A,FALSE,"open";#N/A,#N/A,FALSE,"bs";#N/A,#N/A,FALSE,"is";#N/A,#N/A,FALSE,"cf"}</definedName>
    <definedName name="SumLOB4" localSheetId="1" hidden="1">{#N/A,#N/A,FALSE,"assump";#N/A,#N/A,FALSE,"open";#N/A,#N/A,FALSE,"bs";#N/A,#N/A,FALSE,"is";#N/A,#N/A,FALSE,"cf"}</definedName>
    <definedName name="SumLOB4" hidden="1">{#N/A,#N/A,FALSE,"assump";#N/A,#N/A,FALSE,"open";#N/A,#N/A,FALSE,"bs";#N/A,#N/A,FALSE,"is";#N/A,#N/A,FALSE,"cf"}</definedName>
    <definedName name="SumLOB4YYY" localSheetId="2" hidden="1">{#N/A,#N/A,FALSE,"assump";#N/A,#N/A,FALSE,"open";#N/A,#N/A,FALSE,"bs";#N/A,#N/A,FALSE,"is";#N/A,#N/A,FALSE,"cf"}</definedName>
    <definedName name="SumLOB4YYY" localSheetId="1" hidden="1">{#N/A,#N/A,FALSE,"assump";#N/A,#N/A,FALSE,"open";#N/A,#N/A,FALSE,"bs";#N/A,#N/A,FALSE,"is";#N/A,#N/A,FALSE,"cf"}</definedName>
    <definedName name="SumLOB4YYY" hidden="1">{#N/A,#N/A,FALSE,"assump";#N/A,#N/A,FALSE,"open";#N/A,#N/A,FALSE,"bs";#N/A,#N/A,FALSE,"is";#N/A,#N/A,FALSE,"cf"}</definedName>
    <definedName name="SUMLOB5" localSheetId="2" hidden="1">{#N/A,#N/A,FALSE,"assump";#N/A,#N/A,FALSE,"open";#N/A,#N/A,FALSE,"bs";#N/A,#N/A,FALSE,"is";#N/A,#N/A,FALSE,"cf"}</definedName>
    <definedName name="SUMLOB5" localSheetId="1" hidden="1">{#N/A,#N/A,FALSE,"assump";#N/A,#N/A,FALSE,"open";#N/A,#N/A,FALSE,"bs";#N/A,#N/A,FALSE,"is";#N/A,#N/A,FALSE,"cf"}</definedName>
    <definedName name="SUMLOB5" hidden="1">{#N/A,#N/A,FALSE,"assump";#N/A,#N/A,FALSE,"open";#N/A,#N/A,FALSE,"bs";#N/A,#N/A,FALSE,"is";#N/A,#N/A,FALSE,"cf"}</definedName>
    <definedName name="SUMLOB5Report" localSheetId="2" hidden="1">{#N/A,#N/A,FALSE,"assump";#N/A,#N/A,FALSE,"open";#N/A,#N/A,FALSE,"bs";#N/A,#N/A,FALSE,"is";#N/A,#N/A,FALSE,"cf"}</definedName>
    <definedName name="SUMLOB5Report" localSheetId="1" hidden="1">{#N/A,#N/A,FALSE,"assump";#N/A,#N/A,FALSE,"open";#N/A,#N/A,FALSE,"bs";#N/A,#N/A,FALSE,"is";#N/A,#N/A,FALSE,"cf"}</definedName>
    <definedName name="SUMLOB5Report" hidden="1">{#N/A,#N/A,FALSE,"assump";#N/A,#N/A,FALSE,"open";#N/A,#N/A,FALSE,"bs";#N/A,#N/A,FALSE,"is";#N/A,#N/A,FALSE,"cf"}</definedName>
    <definedName name="SUMLOB5XXX" localSheetId="2" hidden="1">{#N/A,#N/A,FALSE,"assump";#N/A,#N/A,FALSE,"open";#N/A,#N/A,FALSE,"bs";#N/A,#N/A,FALSE,"is";#N/A,#N/A,FALSE,"cf"}</definedName>
    <definedName name="SUMLOB5XXX" localSheetId="1" hidden="1">{#N/A,#N/A,FALSE,"assump";#N/A,#N/A,FALSE,"open";#N/A,#N/A,FALSE,"bs";#N/A,#N/A,FALSE,"is";#N/A,#N/A,FALSE,"cf"}</definedName>
    <definedName name="SUMLOB5XXX" hidden="1">{#N/A,#N/A,FALSE,"assump";#N/A,#N/A,FALSE,"open";#N/A,#N/A,FALSE,"bs";#N/A,#N/A,FALSE,"is";#N/A,#N/A,FALSE,"cf"}</definedName>
    <definedName name="SUMLOB5YYY" localSheetId="2" hidden="1">{#N/A,#N/A,FALSE,"assump";#N/A,#N/A,FALSE,"open";#N/A,#N/A,FALSE,"bs";#N/A,#N/A,FALSE,"is";#N/A,#N/A,FALSE,"cf"}</definedName>
    <definedName name="SUMLOB5YYY" localSheetId="1" hidden="1">{#N/A,#N/A,FALSE,"assump";#N/A,#N/A,FALSE,"open";#N/A,#N/A,FALSE,"bs";#N/A,#N/A,FALSE,"is";#N/A,#N/A,FALSE,"cf"}</definedName>
    <definedName name="SUMLOB5YYY" hidden="1">{#N/A,#N/A,FALSE,"assump";#N/A,#N/A,FALSE,"open";#N/A,#N/A,FALSE,"bs";#N/A,#N/A,FALSE,"is";#N/A,#N/A,FALSE,"cf"}</definedName>
    <definedName name="SUMLOB5zzz" localSheetId="2" hidden="1">{#N/A,#N/A,FALSE,"assump";#N/A,#N/A,FALSE,"open";#N/A,#N/A,FALSE,"bs";#N/A,#N/A,FALSE,"is";#N/A,#N/A,FALSE,"cf"}</definedName>
    <definedName name="SUMLOB5zzz" localSheetId="1" hidden="1">{#N/A,#N/A,FALSE,"assump";#N/A,#N/A,FALSE,"open";#N/A,#N/A,FALSE,"bs";#N/A,#N/A,FALSE,"is";#N/A,#N/A,FALSE,"cf"}</definedName>
    <definedName name="SUMLOB5zzz" hidden="1">{#N/A,#N/A,FALSE,"assump";#N/A,#N/A,FALSE,"open";#N/A,#N/A,FALSE,"bs";#N/A,#N/A,FALSE,"is";#N/A,#N/A,FALSE,"cf"}</definedName>
    <definedName name="SUMLOBZZZ" localSheetId="2" hidden="1">{#N/A,#N/A,FALSE,"assump";#N/A,#N/A,FALSE,"open";#N/A,#N/A,FALSE,"bs";#N/A,#N/A,FALSE,"is";#N/A,#N/A,FALSE,"cf"}</definedName>
    <definedName name="SUMLOBZZZ" localSheetId="1" hidden="1">{#N/A,#N/A,FALSE,"assump";#N/A,#N/A,FALSE,"open";#N/A,#N/A,FALSE,"bs";#N/A,#N/A,FALSE,"is";#N/A,#N/A,FALSE,"cf"}</definedName>
    <definedName name="SUMLOBZZZ" hidden="1">{#N/A,#N/A,FALSE,"assump";#N/A,#N/A,FALSE,"open";#N/A,#N/A,FALSE,"bs";#N/A,#N/A,FALSE,"is";#N/A,#N/A,FALSE,"cf"}</definedName>
    <definedName name="SUMMARY_BOOK" localSheetId="2" hidden="1">{"page1",#N/A,FALSE,"GIRLBO";"page2",#N/A,FALSE,"GIRLBO";"page3",#N/A,FALSE,"GIRLBO";"page4",#N/A,FALSE,"GIRLBO";"page5",#N/A,FALSE,"GIRLBO"}</definedName>
    <definedName name="SUMMARY_BOOK" localSheetId="1" hidden="1">{"page1",#N/A,FALSE,"GIRLBO";"page2",#N/A,FALSE,"GIRLBO";"page3",#N/A,FALSE,"GIRLBO";"page4",#N/A,FALSE,"GIRLBO";"page5",#N/A,FALSE,"GIRLBO"}</definedName>
    <definedName name="SUMMARY_BOOK" hidden="1">{"page1",#N/A,FALSE,"GIRLBO";"page2",#N/A,FALSE,"GIRLBO";"page3",#N/A,FALSE,"GIRLBO";"page4",#N/A,FALSE,"GIRLBO";"page5",#N/A,FALSE,"GIRLBO"}</definedName>
    <definedName name="Summary2" localSheetId="2" hidden="1">{#N/A,#N/A,FALSE,"FACTSHEETS";#N/A,#N/A,FALSE,"pump";#N/A,#N/A,FALSE,"filter"}</definedName>
    <definedName name="Summary2" localSheetId="1" hidden="1">{#N/A,#N/A,FALSE,"FACTSHEETS";#N/A,#N/A,FALSE,"pump";#N/A,#N/A,FALSE,"filter"}</definedName>
    <definedName name="Summary2" hidden="1">{#N/A,#N/A,FALSE,"FACTSHEETS";#N/A,#N/A,FALSE,"pump";#N/A,#N/A,FALSE,"filter"}</definedName>
    <definedName name="SUMreport" localSheetId="2" hidden="1">{#N/A,#N/A,FALSE,"assump";#N/A,#N/A,FALSE,"open";#N/A,#N/A,FALSE,"bs";#N/A,#N/A,FALSE,"is";#N/A,#N/A,FALSE,"cf"}</definedName>
    <definedName name="SUMreport" localSheetId="1" hidden="1">{#N/A,#N/A,FALSE,"assump";#N/A,#N/A,FALSE,"open";#N/A,#N/A,FALSE,"bs";#N/A,#N/A,FALSE,"is";#N/A,#N/A,FALSE,"cf"}</definedName>
    <definedName name="SUMreport" hidden="1">{#N/A,#N/A,FALSE,"assump";#N/A,#N/A,FALSE,"open";#N/A,#N/A,FALSE,"bs";#N/A,#N/A,FALSE,"is";#N/A,#N/A,FALSE,"cf"}</definedName>
    <definedName name="SumXXX" localSheetId="2" hidden="1">{#N/A,#N/A,FALSE,"assump";#N/A,#N/A,FALSE,"open";#N/A,#N/A,FALSE,"bs";#N/A,#N/A,FALSE,"is";#N/A,#N/A,FALSE,"cf"}</definedName>
    <definedName name="SumXXX" localSheetId="1" hidden="1">{#N/A,#N/A,FALSE,"assump";#N/A,#N/A,FALSE,"open";#N/A,#N/A,FALSE,"bs";#N/A,#N/A,FALSE,"is";#N/A,#N/A,FALSE,"cf"}</definedName>
    <definedName name="SumXXX" hidden="1">{#N/A,#N/A,FALSE,"assump";#N/A,#N/A,FALSE,"open";#N/A,#N/A,FALSE,"bs";#N/A,#N/A,FALSE,"is";#N/A,#N/A,FALSE,"cf"}</definedName>
    <definedName name="SUMYYY" localSheetId="2" hidden="1">{#N/A,#N/A,FALSE,"assump";#N/A,#N/A,FALSE,"open";#N/A,#N/A,FALSE,"bs";#N/A,#N/A,FALSE,"is";#N/A,#N/A,FALSE,"cf"}</definedName>
    <definedName name="SUMYYY" localSheetId="1" hidden="1">{#N/A,#N/A,FALSE,"assump";#N/A,#N/A,FALSE,"open";#N/A,#N/A,FALSE,"bs";#N/A,#N/A,FALSE,"is";#N/A,#N/A,FALSE,"cf"}</definedName>
    <definedName name="SUMYYY" hidden="1">{#N/A,#N/A,FALSE,"assump";#N/A,#N/A,FALSE,"open";#N/A,#N/A,FALSE,"bs";#N/A,#N/A,FALSE,"is";#N/A,#N/A,FALSE,"cf"}</definedName>
    <definedName name="SUMzzz" localSheetId="2" hidden="1">{#N/A,#N/A,FALSE,"assump";#N/A,#N/A,FALSE,"open";#N/A,#N/A,FALSE,"bs";#N/A,#N/A,FALSE,"is";#N/A,#N/A,FALSE,"cf"}</definedName>
    <definedName name="SUMzzz" localSheetId="1" hidden="1">{#N/A,#N/A,FALSE,"assump";#N/A,#N/A,FALSE,"open";#N/A,#N/A,FALSE,"bs";#N/A,#N/A,FALSE,"is";#N/A,#N/A,FALSE,"cf"}</definedName>
    <definedName name="SUMzzz" hidden="1">{#N/A,#N/A,FALSE,"assump";#N/A,#N/A,FALSE,"open";#N/A,#N/A,FALSE,"bs";#N/A,#N/A,FALSE,"is";#N/A,#N/A,FALSE,"cf"}</definedName>
    <definedName name="SV_AUTO_CONN_CATALOG" hidden="1">"x3v6"</definedName>
    <definedName name="SV_AUTO_CONN_SERVER" hidden="1">"BELMONTX3SRV\X3V6"</definedName>
    <definedName name="SV_ENCPT_AUTO_CONN_PASSWORD" hidden="1">"083096084083070083098111118114101052048058058082088"</definedName>
    <definedName name="SV_ENCPT_AUTO_CONN_USER" hidden="1">"095094088070084088102113113114120107110112092115104119"</definedName>
    <definedName name="SV_ENCPT_LOGON_PWD" hidden="1">"078104085088070"</definedName>
    <definedName name="SV_ENCPT_LOGON_USER" hidden="1">"095094088070084084080096087083073084"</definedName>
    <definedName name="t" localSheetId="2" hidden="1">{#N/A,#N/A,FALSE,"SUMMARY";#N/A,#N/A,FALSE,"mcsh";#N/A,#N/A,FALSE,"vol&amp;rev";#N/A,#N/A,FALSE,"wkgcap";#N/A,#N/A,FALSE,"DEPR&amp;DT";#N/A,#N/A,FALSE,"ASSETS";#N/A,#N/A,FALSE,"NI&amp;OTH&amp;DIV";#N/A,#N/A,FALSE,"CASHFLOW";#N/A,#N/A,FALSE,"CAPEMPL";#N/A,#N/A,FALSE,"ROCE"}</definedName>
    <definedName name="t" localSheetId="1" hidden="1">{#N/A,#N/A,FALSE,"SUMMARY";#N/A,#N/A,FALSE,"mcsh";#N/A,#N/A,FALSE,"vol&amp;rev";#N/A,#N/A,FALSE,"wkgcap";#N/A,#N/A,FALSE,"DEPR&amp;DT";#N/A,#N/A,FALSE,"ASSETS";#N/A,#N/A,FALSE,"NI&amp;OTH&amp;DIV";#N/A,#N/A,FALSE,"CASHFLOW";#N/A,#N/A,FALSE,"CAPEMPL";#N/A,#N/A,FALSE,"ROCE"}</definedName>
    <definedName name="t" hidden="1">{#N/A,#N/A,FALSE,"SUMMARY";#N/A,#N/A,FALSE,"mcsh";#N/A,#N/A,FALSE,"vol&amp;rev";#N/A,#N/A,FALSE,"wkgcap";#N/A,#N/A,FALSE,"DEPR&amp;DT";#N/A,#N/A,FALSE,"ASSETS";#N/A,#N/A,FALSE,"NI&amp;OTH&amp;DIV";#N/A,#N/A,FALSE,"CASHFLOW";#N/A,#N/A,FALSE,"CAPEMPL";#N/A,#N/A,FALSE,"ROCE"}</definedName>
    <definedName name="TargetDCF2" localSheetId="2" hidden="1">{#N/A,#N/A,FALSE,"Sheet1"}</definedName>
    <definedName name="TargetDCF2" localSheetId="1" hidden="1">{#N/A,#N/A,FALSE,"Sheet1"}</definedName>
    <definedName name="TargetDCF2" hidden="1">{#N/A,#N/A,FALSE,"Sheet1"}</definedName>
    <definedName name="targets3" localSheetId="2" hidden="1">{"'NWC03'!$C$81"}</definedName>
    <definedName name="targets3" localSheetId="1" hidden="1">{"'NWC03'!$C$81"}</definedName>
    <definedName name="targets3" hidden="1">{"'NWC03'!$C$81"}</definedName>
    <definedName name="targets4" localSheetId="2" hidden="1">{"'NWC03'!$C$81"}</definedName>
    <definedName name="targets4" localSheetId="1" hidden="1">{"'NWC03'!$C$81"}</definedName>
    <definedName name="targets4" hidden="1">{"'NWC03'!$C$81"}</definedName>
    <definedName name="tehbrtsdhs" localSheetId="2" hidden="1">{#N/A,#N/A,FALSE,"Summary";#N/A,#N/A,FALSE,"Proforma";#N/A,#N/A,FALSE,"Tx"}</definedName>
    <definedName name="tehbrtsdhs" localSheetId="1" hidden="1">{#N/A,#N/A,FALSE,"Summary";#N/A,#N/A,FALSE,"Proforma";#N/A,#N/A,FALSE,"Tx"}</definedName>
    <definedName name="tehbrtsdhs" hidden="1">{#N/A,#N/A,FALSE,"Summary";#N/A,#N/A,FALSE,"Proforma";#N/A,#N/A,FALSE,"Tx"}</definedName>
    <definedName name="temp" localSheetId="2"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 localSheetId="1"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_2" localSheetId="2" hidden="1">{#N/A,#N/A,FALSE,"Assessment";#N/A,#N/A,FALSE,"Staffing";#N/A,#N/A,FALSE,"Hires";#N/A,#N/A,FALSE,"Assumptions"}</definedName>
    <definedName name="Temp_2" localSheetId="1" hidden="1">{#N/A,#N/A,FALSE,"Assessment";#N/A,#N/A,FALSE,"Staffing";#N/A,#N/A,FALSE,"Hires";#N/A,#N/A,FALSE,"Assumptions"}</definedName>
    <definedName name="Temp_2" hidden="1">{#N/A,#N/A,FALSE,"Assessment";#N/A,#N/A,FALSE,"Staffing";#N/A,#N/A,FALSE,"Hires";#N/A,#N/A,FALSE,"Assumptions"}</definedName>
    <definedName name="Temp_3" localSheetId="2" hidden="1">{#N/A,#N/A,FALSE,"Assessment";#N/A,#N/A,FALSE,"Staffing";#N/A,#N/A,FALSE,"Hires";#N/A,#N/A,FALSE,"Assumptions"}</definedName>
    <definedName name="Temp_3" localSheetId="1" hidden="1">{#N/A,#N/A,FALSE,"Assessment";#N/A,#N/A,FALSE,"Staffing";#N/A,#N/A,FALSE,"Hires";#N/A,#N/A,FALSE,"Assumptions"}</definedName>
    <definedName name="Temp_3" hidden="1">{#N/A,#N/A,FALSE,"Assessment";#N/A,#N/A,FALSE,"Staffing";#N/A,#N/A,FALSE,"Hires";#N/A,#N/A,FALSE,"Assumptions"}</definedName>
    <definedName name="temp1" localSheetId="2"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temp1" localSheetId="1"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temp1"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temp2" localSheetId="2"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2" localSheetId="1"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2"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3" localSheetId="2" hidden="1">{"PAGE 1",#N/A,FALSE,"WEST_OT"}</definedName>
    <definedName name="temp3" localSheetId="1" hidden="1">{"PAGE 1",#N/A,FALSE,"WEST_OT"}</definedName>
    <definedName name="temp3" hidden="1">{"PAGE 1",#N/A,FALSE,"WEST_OT"}</definedName>
    <definedName name="TEMPORARY" localSheetId="2" hidden="1">{#N/A,#N/A,TRUE,"Assume";#N/A,#N/A,TRUE,"Return";#N/A,#N/A,TRUE,"ProFormaBS";#N/A,#N/A,TRUE,"IS";#N/A,#N/A,TRUE,"CFS";#N/A,#N/A,TRUE,"BS";#N/A,#N/A,TRUE,"IS Input";#N/A,#N/A,TRUE,"BS Input"}</definedName>
    <definedName name="TEMPORARY" localSheetId="1" hidden="1">{#N/A,#N/A,TRUE,"Assume";#N/A,#N/A,TRUE,"Return";#N/A,#N/A,TRUE,"ProFormaBS";#N/A,#N/A,TRUE,"IS";#N/A,#N/A,TRUE,"CFS";#N/A,#N/A,TRUE,"BS";#N/A,#N/A,TRUE,"IS Input";#N/A,#N/A,TRUE,"BS Input"}</definedName>
    <definedName name="TEMPORARY" hidden="1">{#N/A,#N/A,TRUE,"Assume";#N/A,#N/A,TRUE,"Return";#N/A,#N/A,TRUE,"ProFormaBS";#N/A,#N/A,TRUE,"IS";#N/A,#N/A,TRUE,"CFS";#N/A,#N/A,TRUE,"BS";#N/A,#N/A,TRUE,"IS Input";#N/A,#N/A,TRUE,"BS Input"}</definedName>
    <definedName name="tempq" localSheetId="2"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tempq" localSheetId="1"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tempq"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tempq2" localSheetId="2"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q2" localSheetId="1"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q2"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q3" localSheetId="2" hidden="1">{#N/A,#N/A,TRUE,"F3 Bullets";#N/A,#N/A,TRUE,"FD III Port Summ";#N/A,#N/A,TRUE,"BV Valuation";#N/A,#N/A,TRUE,"Fd III Cap. Position ";#N/A,#N/A,TRUE,"Beacon";#N/A,#N/A,TRUE,"Beacon (2)";#N/A,#N/A,TRUE,"CII";#N/A,#N/A,TRUE,"CII 2";#N/A,#N/A,TRUE,"MCA";#N/A,#N/A,TRUE,"Elm";#N/A,#N/A,TRUE,"Tharco";#N/A,#N/A,TRUE,"Dee H";#N/A,#N/A,TRUE,"Globe";#N/A,#N/A,TRUE,"Hunt Valve";#N/A,#N/A,TRUE,"KBA";#N/A,#N/A,TRUE,"Glassmaster";#N/A,#N/A,TRUE,"May"}</definedName>
    <definedName name="tempq3" localSheetId="1" hidden="1">{#N/A,#N/A,TRUE,"F3 Bullets";#N/A,#N/A,TRUE,"FD III Port Summ";#N/A,#N/A,TRUE,"BV Valuation";#N/A,#N/A,TRUE,"Fd III Cap. Position ";#N/A,#N/A,TRUE,"Beacon";#N/A,#N/A,TRUE,"Beacon (2)";#N/A,#N/A,TRUE,"CII";#N/A,#N/A,TRUE,"CII 2";#N/A,#N/A,TRUE,"MCA";#N/A,#N/A,TRUE,"Elm";#N/A,#N/A,TRUE,"Tharco";#N/A,#N/A,TRUE,"Dee H";#N/A,#N/A,TRUE,"Globe";#N/A,#N/A,TRUE,"Hunt Valve";#N/A,#N/A,TRUE,"KBA";#N/A,#N/A,TRUE,"Glassmaster";#N/A,#N/A,TRUE,"May"}</definedName>
    <definedName name="tempq3" hidden="1">{#N/A,#N/A,TRUE,"F3 Bullets";#N/A,#N/A,TRUE,"FD III Port Summ";#N/A,#N/A,TRUE,"BV Valuation";#N/A,#N/A,TRUE,"Fd III Cap. Position ";#N/A,#N/A,TRUE,"Beacon";#N/A,#N/A,TRUE,"Beacon (2)";#N/A,#N/A,TRUE,"CII";#N/A,#N/A,TRUE,"CII 2";#N/A,#N/A,TRUE,"MCA";#N/A,#N/A,TRUE,"Elm";#N/A,#N/A,TRUE,"Tharco";#N/A,#N/A,TRUE,"Dee H";#N/A,#N/A,TRUE,"Globe";#N/A,#N/A,TRUE,"Hunt Valve";#N/A,#N/A,TRUE,"KBA";#N/A,#N/A,TRUE,"Glassmaster";#N/A,#N/A,TRUE,"May"}</definedName>
    <definedName name="tempq4" localSheetId="2" hidden="1">{#N/A,#N/A,TRUE,"FD III Port Summ";#N/A,#N/A,TRUE,"Beacon";#N/A,#N/A,TRUE,"CII";#N/A,#N/A,TRUE,"MCA";#N/A,#N/A,TRUE,"Elm";#N/A,#N/A,TRUE,"Tharco";#N/A,#N/A,TRUE,"Dee H";#N/A,#N/A,TRUE,"Globe";#N/A,#N/A,TRUE,"Hunt Valve";#N/A,#N/A,TRUE,"KBA";#N/A,#N/A,TRUE,"Glassmaster";#N/A,#N/A,TRUE,"MLS";#N/A,#N/A,TRUE,"CBSA";#N/A,#N/A,TRUE,"ACE";#N/A,#N/A,TRUE,"United Central";#N/A,#N/A,TRUE,"Jakel";#N/A,#N/A,TRUE,"Lake City "}</definedName>
    <definedName name="tempq4" localSheetId="1" hidden="1">{#N/A,#N/A,TRUE,"FD III Port Summ";#N/A,#N/A,TRUE,"Beacon";#N/A,#N/A,TRUE,"CII";#N/A,#N/A,TRUE,"MCA";#N/A,#N/A,TRUE,"Elm";#N/A,#N/A,TRUE,"Tharco";#N/A,#N/A,TRUE,"Dee H";#N/A,#N/A,TRUE,"Globe";#N/A,#N/A,TRUE,"Hunt Valve";#N/A,#N/A,TRUE,"KBA";#N/A,#N/A,TRUE,"Glassmaster";#N/A,#N/A,TRUE,"MLS";#N/A,#N/A,TRUE,"CBSA";#N/A,#N/A,TRUE,"ACE";#N/A,#N/A,TRUE,"United Central";#N/A,#N/A,TRUE,"Jakel";#N/A,#N/A,TRUE,"Lake City "}</definedName>
    <definedName name="tempq4" hidden="1">{#N/A,#N/A,TRUE,"FD III Port Summ";#N/A,#N/A,TRUE,"Beacon";#N/A,#N/A,TRUE,"CII";#N/A,#N/A,TRUE,"MCA";#N/A,#N/A,TRUE,"Elm";#N/A,#N/A,TRUE,"Tharco";#N/A,#N/A,TRUE,"Dee H";#N/A,#N/A,TRUE,"Globe";#N/A,#N/A,TRUE,"Hunt Valve";#N/A,#N/A,TRUE,"KBA";#N/A,#N/A,TRUE,"Glassmaster";#N/A,#N/A,TRUE,"MLS";#N/A,#N/A,TRUE,"CBSA";#N/A,#N/A,TRUE,"ACE";#N/A,#N/A,TRUE,"United Central";#N/A,#N/A,TRUE,"Jakel";#N/A,#N/A,TRUE,"Lake City "}</definedName>
    <definedName name="tempq5" localSheetId="2" hidden="1">{#N/A,#N/A,TRUE,"F3 Bullets";#N/A,#N/A,TRUE,"FD III Port Summ";#N/A,#N/A,TRUE,"BV Valuation";#N/A,#N/A,TRUE,"MV Valuation";#N/A,#N/A,TRUE,"Fd III Cap. Position ";#N/A,#N/A,TRUE,"Beacon";#N/A,#N/A,TRUE,"CII";#N/A,#N/A,TRUE,"MCA";#N/A,#N/A,TRUE,"Elm";#N/A,#N/A,TRUE,"Tharco";#N/A,#N/A,TRUE,"Dee H";#N/A,#N/A,TRUE,"Globe";#N/A,#N/A,TRUE,"Hunt Valve";#N/A,#N/A,TRUE,"KBA";#N/A,#N/A,TRUE,"Glassmaster";#N/A,#N/A,TRUE,"May";#N/A,#N/A,TRUE,"ACE"}</definedName>
    <definedName name="tempq5" localSheetId="1" hidden="1">{#N/A,#N/A,TRUE,"F3 Bullets";#N/A,#N/A,TRUE,"FD III Port Summ";#N/A,#N/A,TRUE,"BV Valuation";#N/A,#N/A,TRUE,"MV Valuation";#N/A,#N/A,TRUE,"Fd III Cap. Position ";#N/A,#N/A,TRUE,"Beacon";#N/A,#N/A,TRUE,"CII";#N/A,#N/A,TRUE,"MCA";#N/A,#N/A,TRUE,"Elm";#N/A,#N/A,TRUE,"Tharco";#N/A,#N/A,TRUE,"Dee H";#N/A,#N/A,TRUE,"Globe";#N/A,#N/A,TRUE,"Hunt Valve";#N/A,#N/A,TRUE,"KBA";#N/A,#N/A,TRUE,"Glassmaster";#N/A,#N/A,TRUE,"May";#N/A,#N/A,TRUE,"ACE"}</definedName>
    <definedName name="tempq5" hidden="1">{#N/A,#N/A,TRUE,"F3 Bullets";#N/A,#N/A,TRUE,"FD III Port Summ";#N/A,#N/A,TRUE,"BV Valuation";#N/A,#N/A,TRUE,"MV Valuation";#N/A,#N/A,TRUE,"Fd III Cap. Position ";#N/A,#N/A,TRUE,"Beacon";#N/A,#N/A,TRUE,"CII";#N/A,#N/A,TRUE,"MCA";#N/A,#N/A,TRUE,"Elm";#N/A,#N/A,TRUE,"Tharco";#N/A,#N/A,TRUE,"Dee H";#N/A,#N/A,TRUE,"Globe";#N/A,#N/A,TRUE,"Hunt Valve";#N/A,#N/A,TRUE,"KBA";#N/A,#N/A,TRUE,"Glassmaster";#N/A,#N/A,TRUE,"May";#N/A,#N/A,TRUE,"ACE"}</definedName>
    <definedName name="tempq6" localSheetId="2" hidden="1">{#N/A,#N/A,TRUE,"FD IV Portfolio Summary ";#N/A,#N/A,TRUE,"Western";#N/A,#N/A,TRUE,"Kranson";#N/A,#N/A,TRUE,"ARC";#N/A,#N/A,TRUE,"Precise";#N/A,#N/A,TRUE,"WNA"}</definedName>
    <definedName name="tempq6" localSheetId="1" hidden="1">{#N/A,#N/A,TRUE,"FD IV Portfolio Summary ";#N/A,#N/A,TRUE,"Western";#N/A,#N/A,TRUE,"Kranson";#N/A,#N/A,TRUE,"ARC";#N/A,#N/A,TRUE,"Precise";#N/A,#N/A,TRUE,"WNA"}</definedName>
    <definedName name="tempq6" hidden="1">{#N/A,#N/A,TRUE,"FD IV Portfolio Summary ";#N/A,#N/A,TRUE,"Western";#N/A,#N/A,TRUE,"Kranson";#N/A,#N/A,TRUE,"ARC";#N/A,#N/A,TRUE,"Precise";#N/A,#N/A,TRUE,"WNA"}</definedName>
    <definedName name="tempq7" localSheetId="2"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q7" localSheetId="1"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q7"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tempq8" localSheetId="2" hidden="1">{#N/A,#N/A,TRUE," Bullets II";#N/A,#N/A,TRUE,"Fd II Cap. Position ";#N/A,#N/A,TRUE,"FD II Portfolio Summary";#N/A,#N/A,TRUE,"BV Valuation";#N/A,#N/A,TRUE,"FV Valuation";#N/A,#N/A,TRUE,"Valuation Change II";#N/A,#N/A,TRUE,"Utiliserve";#N/A,#N/A,TRUE,"Temple";#N/A,#N/A,TRUE,"JRI";#N/A,#N/A,TRUE,"Weasler";#N/A,#N/A,TRUE,"NDS ";#N/A,#N/A,TRUE,"Stronghaven";#N/A,#N/A,TRUE,"Connor";#N/A,#N/A,TRUE,"DSI";#N/A,#N/A,TRUE,"HWC";#N/A,#N/A,TRUE,"Bullets III";#N/A,#N/A,TRUE,"Fd III Cap. Position ";#N/A,#N/A,TRUE,"FD III Port Summ";#N/A,#N/A,TRUE,"BV Valuation (2)";#N/A,#N/A,TRUE,"MV Valuation";#N/A,#N/A,TRUE,"Valuation Change III";#N/A,#N/A,TRUE,"Globe";#N/A,#N/A,TRUE,"Beacon";#N/A,#N/A,TRUE,"CII";#N/A,#N/A,TRUE,"MCA";#N/A,#N/A,TRUE,"Elm";#N/A,#N/A,TRUE,"Tharco";#N/A,#N/A,TRUE,"Dee H";#N/A,#N/A,TRUE,"Hunt Valve";#N/A,#N/A,TRUE,"KBA";#N/A,#N/A,TRUE,"Glassmaster";#N/A,#N/A,TRUE,"MLS";#N/A,#N/A,TRUE,"CBSA";#N/A,#N/A,TRUE,"ACE";#N/A,#N/A,TRUE,"United Central";#N/A,#N/A,TRUE,"Jakel";#N/A,#N/A,TRUE,"Lake City ";#N/A,#N/A,TRUE,"Bullets IV";#N/A,#N/A,TRUE,"Fd IV Cap. Position  ";#N/A,#N/A,TRUE,"FD IV Portfolio Summary ";#N/A,#N/A,TRUE,"Fund IV BV  ";#N/A,#N/A,TRUE,"Western";#N/A,#N/A,TRUE,"Kranson"}</definedName>
    <definedName name="tempq8" localSheetId="1" hidden="1">{#N/A,#N/A,TRUE," Bullets II";#N/A,#N/A,TRUE,"Fd II Cap. Position ";#N/A,#N/A,TRUE,"FD II Portfolio Summary";#N/A,#N/A,TRUE,"BV Valuation";#N/A,#N/A,TRUE,"FV Valuation";#N/A,#N/A,TRUE,"Valuation Change II";#N/A,#N/A,TRUE,"Utiliserve";#N/A,#N/A,TRUE,"Temple";#N/A,#N/A,TRUE,"JRI";#N/A,#N/A,TRUE,"Weasler";#N/A,#N/A,TRUE,"NDS ";#N/A,#N/A,TRUE,"Stronghaven";#N/A,#N/A,TRUE,"Connor";#N/A,#N/A,TRUE,"DSI";#N/A,#N/A,TRUE,"HWC";#N/A,#N/A,TRUE,"Bullets III";#N/A,#N/A,TRUE,"Fd III Cap. Position ";#N/A,#N/A,TRUE,"FD III Port Summ";#N/A,#N/A,TRUE,"BV Valuation (2)";#N/A,#N/A,TRUE,"MV Valuation";#N/A,#N/A,TRUE,"Valuation Change III";#N/A,#N/A,TRUE,"Globe";#N/A,#N/A,TRUE,"Beacon";#N/A,#N/A,TRUE,"CII";#N/A,#N/A,TRUE,"MCA";#N/A,#N/A,TRUE,"Elm";#N/A,#N/A,TRUE,"Tharco";#N/A,#N/A,TRUE,"Dee H";#N/A,#N/A,TRUE,"Hunt Valve";#N/A,#N/A,TRUE,"KBA";#N/A,#N/A,TRUE,"Glassmaster";#N/A,#N/A,TRUE,"MLS";#N/A,#N/A,TRUE,"CBSA";#N/A,#N/A,TRUE,"ACE";#N/A,#N/A,TRUE,"United Central";#N/A,#N/A,TRUE,"Jakel";#N/A,#N/A,TRUE,"Lake City ";#N/A,#N/A,TRUE,"Bullets IV";#N/A,#N/A,TRUE,"Fd IV Cap. Position  ";#N/A,#N/A,TRUE,"FD IV Portfolio Summary ";#N/A,#N/A,TRUE,"Fund IV BV  ";#N/A,#N/A,TRUE,"Western";#N/A,#N/A,TRUE,"Kranson"}</definedName>
    <definedName name="tempq8" hidden="1">{#N/A,#N/A,TRUE," Bullets II";#N/A,#N/A,TRUE,"Fd II Cap. Position ";#N/A,#N/A,TRUE,"FD II Portfolio Summary";#N/A,#N/A,TRUE,"BV Valuation";#N/A,#N/A,TRUE,"FV Valuation";#N/A,#N/A,TRUE,"Valuation Change II";#N/A,#N/A,TRUE,"Utiliserve";#N/A,#N/A,TRUE,"Temple";#N/A,#N/A,TRUE,"JRI";#N/A,#N/A,TRUE,"Weasler";#N/A,#N/A,TRUE,"NDS ";#N/A,#N/A,TRUE,"Stronghaven";#N/A,#N/A,TRUE,"Connor";#N/A,#N/A,TRUE,"DSI";#N/A,#N/A,TRUE,"HWC";#N/A,#N/A,TRUE,"Bullets III";#N/A,#N/A,TRUE,"Fd III Cap. Position ";#N/A,#N/A,TRUE,"FD III Port Summ";#N/A,#N/A,TRUE,"BV Valuation (2)";#N/A,#N/A,TRUE,"MV Valuation";#N/A,#N/A,TRUE,"Valuation Change III";#N/A,#N/A,TRUE,"Globe";#N/A,#N/A,TRUE,"Beacon";#N/A,#N/A,TRUE,"CII";#N/A,#N/A,TRUE,"MCA";#N/A,#N/A,TRUE,"Elm";#N/A,#N/A,TRUE,"Tharco";#N/A,#N/A,TRUE,"Dee H";#N/A,#N/A,TRUE,"Hunt Valve";#N/A,#N/A,TRUE,"KBA";#N/A,#N/A,TRUE,"Glassmaster";#N/A,#N/A,TRUE,"MLS";#N/A,#N/A,TRUE,"CBSA";#N/A,#N/A,TRUE,"ACE";#N/A,#N/A,TRUE,"United Central";#N/A,#N/A,TRUE,"Jakel";#N/A,#N/A,TRUE,"Lake City ";#N/A,#N/A,TRUE,"Bullets IV";#N/A,#N/A,TRUE,"Fd IV Cap. Position  ";#N/A,#N/A,TRUE,"FD IV Portfolio Summary ";#N/A,#N/A,TRUE,"Fund IV BV  ";#N/A,#N/A,TRUE,"Western";#N/A,#N/A,TRUE,"Kranson"}</definedName>
    <definedName name="tesg4" localSheetId="2" hidden="1">{"PAGE 1",#N/A,FALSE,"WEST_OT"}</definedName>
    <definedName name="tesg4" localSheetId="1" hidden="1">{"PAGE 1",#N/A,FALSE,"WEST_OT"}</definedName>
    <definedName name="tesg4" hidden="1">{"PAGE 1",#N/A,FALSE,"WEST_OT"}</definedName>
    <definedName name="test"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test"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test"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test1" localSheetId="2" hidden="1">{"PAGE 1",#N/A,FALSE,"WEST_OT"}</definedName>
    <definedName name="test1" localSheetId="1" hidden="1">{"PAGE 1",#N/A,FALSE,"WEST_OT"}</definedName>
    <definedName name="test1" hidden="1">{"PAGE 1",#N/A,FALSE,"WEST_OT"}</definedName>
    <definedName name="test10" localSheetId="2" hidden="1">{"PAGE 1",#N/A,FALSE,"WEST_OT"}</definedName>
    <definedName name="test10" localSheetId="1" hidden="1">{"PAGE 1",#N/A,FALSE,"WEST_OT"}</definedName>
    <definedName name="test10" hidden="1">{"PAGE 1",#N/A,FALSE,"WEST_OT"}</definedName>
    <definedName name="test11" localSheetId="2" hidden="1">{"PAGE 1",#N/A,FALSE,"WEST_OT"}</definedName>
    <definedName name="test11" localSheetId="1" hidden="1">{"PAGE 1",#N/A,FALSE,"WEST_OT"}</definedName>
    <definedName name="test11" hidden="1">{"PAGE 1",#N/A,FALSE,"WEST_OT"}</definedName>
    <definedName name="test12" localSheetId="2" hidden="1">{"PAGE 2",#N/A,FALSE,"WEST_OT"}</definedName>
    <definedName name="test12" localSheetId="1" hidden="1">{"PAGE 2",#N/A,FALSE,"WEST_OT"}</definedName>
    <definedName name="test12" hidden="1">{"PAGE 2",#N/A,FALSE,"WEST_OT"}</definedName>
    <definedName name="test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13" localSheetId="2" hidden="1">{"PAGE 2",#N/A,FALSE,"WEST_OT"}</definedName>
    <definedName name="test13" localSheetId="1" hidden="1">{"PAGE 2",#N/A,FALSE,"WEST_OT"}</definedName>
    <definedName name="test13" hidden="1">{"PAGE 2",#N/A,FALSE,"WEST_OT"}</definedName>
    <definedName name="test14" localSheetId="2" hidden="1">{"PAGE 1",#N/A,FALSE,"WEST_OT"}</definedName>
    <definedName name="test14" localSheetId="1" hidden="1">{"PAGE 1",#N/A,FALSE,"WEST_OT"}</definedName>
    <definedName name="test14" hidden="1">{"PAGE 1",#N/A,FALSE,"WEST_OT"}</definedName>
    <definedName name="test15" localSheetId="2" hidden="1">{"PAGE 1",#N/A,FALSE,"WEST_OT"}</definedName>
    <definedName name="test15" localSheetId="1" hidden="1">{"PAGE 1",#N/A,FALSE,"WEST_OT"}</definedName>
    <definedName name="test15" hidden="1">{"PAGE 1",#N/A,FALSE,"WEST_OT"}</definedName>
    <definedName name="test2" localSheetId="2" hidden="1">{"PAGE 2",#N/A,FALSE,"WEST_OT"}</definedName>
    <definedName name="test2" localSheetId="1" hidden="1">{"PAGE 2",#N/A,FALSE,"WEST_OT"}</definedName>
    <definedName name="test2" hidden="1">{"PAGE 2",#N/A,FALSE,"WEST_OT"}</definedName>
    <definedName name="test20" localSheetId="2" hidden="1">{"PAGE 1",#N/A,FALSE,"WEST_OT"}</definedName>
    <definedName name="test20" localSheetId="1" hidden="1">{"PAGE 1",#N/A,FALSE,"WEST_OT"}</definedName>
    <definedName name="test20" hidden="1">{"PAGE 1",#N/A,FALSE,"WEST_OT"}</definedName>
    <definedName name="test21" localSheetId="2" hidden="1">{"PAGE 1",#N/A,FALSE,"WEST_OT"}</definedName>
    <definedName name="test21" localSheetId="1" hidden="1">{"PAGE 1",#N/A,FALSE,"WEST_OT"}</definedName>
    <definedName name="test21" hidden="1">{"PAGE 1",#N/A,FALSE,"WEST_OT"}</definedName>
    <definedName name="test22" localSheetId="2" hidden="1">{"PAGE 1",#N/A,FALSE,"WEST_OT"}</definedName>
    <definedName name="test22" localSheetId="1" hidden="1">{"PAGE 1",#N/A,FALSE,"WEST_OT"}</definedName>
    <definedName name="test22" hidden="1">{"PAGE 1",#N/A,FALSE,"WEST_OT"}</definedName>
    <definedName name="test23" localSheetId="2" hidden="1">{"PAGE 1",#N/A,FALSE,"WEST_OT"}</definedName>
    <definedName name="test23" localSheetId="1" hidden="1">{"PAGE 1",#N/A,FALSE,"WEST_OT"}</definedName>
    <definedName name="test23" hidden="1">{"PAGE 1",#N/A,FALSE,"WEST_OT"}</definedName>
    <definedName name="test24" localSheetId="2" hidden="1">{"PAGE 1",#N/A,FALSE,"WEST_OT"}</definedName>
    <definedName name="test24" localSheetId="1" hidden="1">{"PAGE 1",#N/A,FALSE,"WEST_OT"}</definedName>
    <definedName name="test24" hidden="1">{"PAGE 1",#N/A,FALSE,"WEST_OT"}</definedName>
    <definedName name="test25" localSheetId="2" hidden="1">{"PAGE 1",#N/A,FALSE,"WEST_OT"}</definedName>
    <definedName name="test25" localSheetId="1" hidden="1">{"PAGE 1",#N/A,FALSE,"WEST_OT"}</definedName>
    <definedName name="test25" hidden="1">{"PAGE 1",#N/A,FALSE,"WEST_OT"}</definedName>
    <definedName name="test26" localSheetId="2" hidden="1">{"PAGE 1",#N/A,FALSE,"WEST_OT"}</definedName>
    <definedName name="test26" localSheetId="1" hidden="1">{"PAGE 1",#N/A,FALSE,"WEST_OT"}</definedName>
    <definedName name="test26" hidden="1">{"PAGE 1",#N/A,FALSE,"WEST_OT"}</definedName>
    <definedName name="test27" localSheetId="2" hidden="1">{"PAGE 1",#N/A,FALSE,"WEST_OT"}</definedName>
    <definedName name="test27" localSheetId="1" hidden="1">{"PAGE 1",#N/A,FALSE,"WEST_OT"}</definedName>
    <definedName name="test27" hidden="1">{"PAGE 1",#N/A,FALSE,"WEST_OT"}</definedName>
    <definedName name="test28" localSheetId="2" hidden="1">{"PAGE 1",#N/A,FALSE,"WEST_OT"}</definedName>
    <definedName name="test28" localSheetId="1" hidden="1">{"PAGE 1",#N/A,FALSE,"WEST_OT"}</definedName>
    <definedName name="test28" hidden="1">{"PAGE 1",#N/A,FALSE,"WEST_OT"}</definedName>
    <definedName name="test29" localSheetId="2" hidden="1">{"PAGE 1",#N/A,FALSE,"WEST_OT"}</definedName>
    <definedName name="test29" localSheetId="1" hidden="1">{"PAGE 1",#N/A,FALSE,"WEST_OT"}</definedName>
    <definedName name="test29" hidden="1">{"PAGE 1",#N/A,FALSE,"WEST_OT"}</definedName>
    <definedName name="test3" localSheetId="2" hidden="1">{"PAGE 1",#N/A,FALSE,"WEST_OT"}</definedName>
    <definedName name="test3" localSheetId="1" hidden="1">{"PAGE 1",#N/A,FALSE,"WEST_OT"}</definedName>
    <definedName name="test3" hidden="1">{"PAGE 1",#N/A,FALSE,"WEST_OT"}</definedName>
    <definedName name="test30" localSheetId="2" hidden="1">{"PAGE 2",#N/A,FALSE,"WEST_OT"}</definedName>
    <definedName name="test30" localSheetId="1" hidden="1">{"PAGE 2",#N/A,FALSE,"WEST_OT"}</definedName>
    <definedName name="test30" hidden="1">{"PAGE 2",#N/A,FALSE,"WEST_OT"}</definedName>
    <definedName name="test31" localSheetId="2" hidden="1">{"PAGE 1",#N/A,FALSE,"WEST_OT"}</definedName>
    <definedName name="test31" localSheetId="1" hidden="1">{"PAGE 1",#N/A,FALSE,"WEST_OT"}</definedName>
    <definedName name="test31" hidden="1">{"PAGE 1",#N/A,FALSE,"WEST_OT"}</definedName>
    <definedName name="test32" localSheetId="2" hidden="1">{"PAGE 1",#N/A,FALSE,"WEST_OT"}</definedName>
    <definedName name="test32" localSheetId="1" hidden="1">{"PAGE 1",#N/A,FALSE,"WEST_OT"}</definedName>
    <definedName name="test32" hidden="1">{"PAGE 1",#N/A,FALSE,"WEST_OT"}</definedName>
    <definedName name="test33" localSheetId="2" hidden="1">{"PAGE 1",#N/A,FALSE,"WEST_OT"}</definedName>
    <definedName name="test33" localSheetId="1" hidden="1">{"PAGE 1",#N/A,FALSE,"WEST_OT"}</definedName>
    <definedName name="test33" hidden="1">{"PAGE 1",#N/A,FALSE,"WEST_OT"}</definedName>
    <definedName name="test34" localSheetId="2" hidden="1">{"PAGE 1",#N/A,FALSE,"WEST_OT"}</definedName>
    <definedName name="test34" localSheetId="1" hidden="1">{"PAGE 1",#N/A,FALSE,"WEST_OT"}</definedName>
    <definedName name="test34" hidden="1">{"PAGE 1",#N/A,FALSE,"WEST_OT"}</definedName>
    <definedName name="test35" localSheetId="2" hidden="1">{"PAGE 1",#N/A,FALSE,"WEST_OT"}</definedName>
    <definedName name="test35" localSheetId="1" hidden="1">{"PAGE 1",#N/A,FALSE,"WEST_OT"}</definedName>
    <definedName name="test35" hidden="1">{"PAGE 1",#N/A,FALSE,"WEST_OT"}</definedName>
    <definedName name="test36" localSheetId="2" hidden="1">{"PAGE 1",#N/A,FALSE,"WEST_OT"}</definedName>
    <definedName name="test36" localSheetId="1" hidden="1">{"PAGE 1",#N/A,FALSE,"WEST_OT"}</definedName>
    <definedName name="test36" hidden="1">{"PAGE 1",#N/A,FALSE,"WEST_OT"}</definedName>
    <definedName name="test37" localSheetId="2" hidden="1">{"PAGE 2",#N/A,FALSE,"WEST_OT"}</definedName>
    <definedName name="test37" localSheetId="1" hidden="1">{"PAGE 2",#N/A,FALSE,"WEST_OT"}</definedName>
    <definedName name="test37" hidden="1">{"PAGE 2",#N/A,FALSE,"WEST_OT"}</definedName>
    <definedName name="test38" localSheetId="2" hidden="1">{"PAGE 1",#N/A,FALSE,"WEST_OT"}</definedName>
    <definedName name="test38" localSheetId="1" hidden="1">{"PAGE 1",#N/A,FALSE,"WEST_OT"}</definedName>
    <definedName name="test38" hidden="1">{"PAGE 1",#N/A,FALSE,"WEST_OT"}</definedName>
    <definedName name="test39" localSheetId="2" hidden="1">{"PAGE 1",#N/A,FALSE,"WEST_OT"}</definedName>
    <definedName name="test39" localSheetId="1" hidden="1">{"PAGE 1",#N/A,FALSE,"WEST_OT"}</definedName>
    <definedName name="test39" hidden="1">{"PAGE 1",#N/A,FALSE,"WEST_OT"}</definedName>
    <definedName name="test4" localSheetId="2" hidden="1">{"PAGE 1",#N/A,FALSE,"WEST_OT"}</definedName>
    <definedName name="test4" localSheetId="1" hidden="1">{"PAGE 1",#N/A,FALSE,"WEST_OT"}</definedName>
    <definedName name="test4" hidden="1">{"PAGE 1",#N/A,FALSE,"WEST_OT"}</definedName>
    <definedName name="test40" localSheetId="2" hidden="1">{"PAGE 2",#N/A,FALSE,"WEST_OT"}</definedName>
    <definedName name="test40" localSheetId="1" hidden="1">{"PAGE 2",#N/A,FALSE,"WEST_OT"}</definedName>
    <definedName name="test40" hidden="1">{"PAGE 2",#N/A,FALSE,"WEST_OT"}</definedName>
    <definedName name="test41" localSheetId="2" hidden="1">{"PAGE 1",#N/A,FALSE,"WEST_OT"}</definedName>
    <definedName name="test41" localSheetId="1" hidden="1">{"PAGE 1",#N/A,FALSE,"WEST_OT"}</definedName>
    <definedName name="test41" hidden="1">{"PAGE 1",#N/A,FALSE,"WEST_OT"}</definedName>
    <definedName name="test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4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4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4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test42" localSheetId="2" hidden="1">{"PAGE 1",#N/A,FALSE,"WEST_OT"}</definedName>
    <definedName name="test42" localSheetId="1" hidden="1">{"PAGE 1",#N/A,FALSE,"WEST_OT"}</definedName>
    <definedName name="test42" hidden="1">{"PAGE 1",#N/A,FALSE,"WEST_OT"}</definedName>
    <definedName name="test43" localSheetId="2" hidden="1">{"PAGE 2",#N/A,FALSE,"WEST_OT"}</definedName>
    <definedName name="test43" localSheetId="1" hidden="1">{"PAGE 2",#N/A,FALSE,"WEST_OT"}</definedName>
    <definedName name="test43" hidden="1">{"PAGE 2",#N/A,FALSE,"WEST_OT"}</definedName>
    <definedName name="test44" localSheetId="2" hidden="1">{"PAGE 2",#N/A,FALSE,"WEST_OT"}</definedName>
    <definedName name="test44" localSheetId="1" hidden="1">{"PAGE 2",#N/A,FALSE,"WEST_OT"}</definedName>
    <definedName name="test44" hidden="1">{"PAGE 2",#N/A,FALSE,"WEST_OT"}</definedName>
    <definedName name="test45" localSheetId="2" hidden="1">{"PAGE 1",#N/A,FALSE,"WEST_OT"}</definedName>
    <definedName name="test45" localSheetId="1" hidden="1">{"PAGE 1",#N/A,FALSE,"WEST_OT"}</definedName>
    <definedName name="test45" hidden="1">{"PAGE 1",#N/A,FALSE,"WEST_OT"}</definedName>
    <definedName name="test46" localSheetId="2" hidden="1">{"PAGE 1",#N/A,FALSE,"WEST_OT"}</definedName>
    <definedName name="test46" localSheetId="1" hidden="1">{"PAGE 1",#N/A,FALSE,"WEST_OT"}</definedName>
    <definedName name="test46" hidden="1">{"PAGE 1",#N/A,FALSE,"WEST_OT"}</definedName>
    <definedName name="test5" localSheetId="2" hidden="1">{"PAGE 1",#N/A,FALSE,"WEST_OT"}</definedName>
    <definedName name="test5" localSheetId="1" hidden="1">{"PAGE 1",#N/A,FALSE,"WEST_OT"}</definedName>
    <definedName name="test5" hidden="1">{"PAGE 1",#N/A,FALSE,"WEST_OT"}</definedName>
    <definedName name="test6" localSheetId="2" hidden="1">{"PAGE 2",#N/A,FALSE,"WEST_OT"}</definedName>
    <definedName name="test6" localSheetId="1" hidden="1">{"PAGE 2",#N/A,FALSE,"WEST_OT"}</definedName>
    <definedName name="test6" hidden="1">{"PAGE 2",#N/A,FALSE,"WEST_OT"}</definedName>
    <definedName name="test7" localSheetId="2" hidden="1">{"PAGE 2",#N/A,FALSE,"WEST_OT"}</definedName>
    <definedName name="test7" localSheetId="1" hidden="1">{"PAGE 2",#N/A,FALSE,"WEST_OT"}</definedName>
    <definedName name="test7" hidden="1">{"PAGE 2",#N/A,FALSE,"WEST_OT"}</definedName>
    <definedName name="test8" localSheetId="2" hidden="1">{"PAGE 1",#N/A,FALSE,"WEST_OT"}</definedName>
    <definedName name="test8" localSheetId="1" hidden="1">{"PAGE 1",#N/A,FALSE,"WEST_OT"}</definedName>
    <definedName name="test8" hidden="1">{"PAGE 1",#N/A,FALSE,"WEST_OT"}</definedName>
    <definedName name="test9" localSheetId="2" hidden="1">{"PAGE 1",#N/A,FALSE,"WEST_OT"}</definedName>
    <definedName name="test9" localSheetId="1" hidden="1">{"PAGE 1",#N/A,FALSE,"WEST_OT"}</definedName>
    <definedName name="test9" hidden="1">{"PAGE 1",#N/A,FALSE,"WEST_OT"}</definedName>
    <definedName name="TextRefCopyRangeCount" hidden="1">23</definedName>
    <definedName name="thsrd" localSheetId="2" hidden="1">{#N/A,#N/A,FALSE,"Summary";#N/A,#N/A,FALSE,"Proforma";#N/A,#N/A,FALSE,"Tx"}</definedName>
    <definedName name="thsrd" localSheetId="1" hidden="1">{#N/A,#N/A,FALSE,"Summary";#N/A,#N/A,FALSE,"Proforma";#N/A,#N/A,FALSE,"Tx"}</definedName>
    <definedName name="thsrd" hidden="1">{#N/A,#N/A,FALSE,"Summary";#N/A,#N/A,FALSE,"Proforma";#N/A,#N/A,FALSE,"Tx"}</definedName>
    <definedName name="Tiger" localSheetId="2" hidden="1">{#N/A,#N/A,FALSE,"TS";#N/A,#N/A,FALSE,"Combo";#N/A,#N/A,FALSE,"FAIR";#N/A,#N/A,FALSE,"RBC";#N/A,#N/A,FALSE,"xxxx";#N/A,#N/A,FALSE,"A_D";#N/A,#N/A,FALSE,"WACC";#N/A,#N/A,FALSE,"DCF";#N/A,#N/A,FALSE,"LBO";#N/A,#N/A,FALSE,"AcqMults";#N/A,#N/A,FALSE,"CompMults"}</definedName>
    <definedName name="Tiger" localSheetId="1" hidden="1">{#N/A,#N/A,FALSE,"TS";#N/A,#N/A,FALSE,"Combo";#N/A,#N/A,FALSE,"FAIR";#N/A,#N/A,FALSE,"RBC";#N/A,#N/A,FALSE,"xxxx";#N/A,#N/A,FALSE,"A_D";#N/A,#N/A,FALSE,"WACC";#N/A,#N/A,FALSE,"DCF";#N/A,#N/A,FALSE,"LBO";#N/A,#N/A,FALSE,"AcqMults";#N/A,#N/A,FALSE,"CompMults"}</definedName>
    <definedName name="Tiger" hidden="1">{#N/A,#N/A,FALSE,"TS";#N/A,#N/A,FALSE,"Combo";#N/A,#N/A,FALSE,"FAIR";#N/A,#N/A,FALSE,"RBC";#N/A,#N/A,FALSE,"xxxx";#N/A,#N/A,FALSE,"A_D";#N/A,#N/A,FALSE,"WACC";#N/A,#N/A,FALSE,"DCF";#N/A,#N/A,FALSE,"LBO";#N/A,#N/A,FALSE,"AcqMults";#N/A,#N/A,FALSE,"CompMults"}</definedName>
    <definedName name="Title" localSheetId="2" hidden="1">{#N/A,#N/A,FALSE,"Title";#N/A,#N/A,FALSE,"Tbl Contents";#N/A,#N/A,FALSE,"Management Summary (1)";#N/A,#N/A,FALSE,"Major Project  (1)";#N/A,#N/A,FALSE,"Qterly Income";#N/A,#N/A,FALSE,"Major Project [2]";#N/A,#N/A,FALSE,"Project PBT chart 4A";#N/A,#N/A,FALSE,"Income Statement";#N/A,#N/A,FALSE,"Mntly Income";#N/A,#N/A,FALSE,"Rev Mix Chart 7A";#N/A,#N/A,FALSE,"GM Mix Chart 7b";#N/A,#N/A,FALSE,"Serv-PC % Chart 7C";#N/A,#N/A,FALSE,"Variance analysis";#N/A,#N/A,FALSE,"Cur Mnth Cash";#N/A,#N/A,FALSE,"Current Qtr Cash";#N/A,#N/A,FALSE,"Qtrly Cashflow";#N/A,#N/A,FALSE,"Mnthly Cashflow";#N/A,#N/A,FALSE,"Accts. Rec.";#N/A,#N/A,FALSE,"Headcnt Det";#N/A,#N/A,FALSE,"Gross Headcount"}</definedName>
    <definedName name="Title" localSheetId="1" hidden="1">{#N/A,#N/A,FALSE,"Title";#N/A,#N/A,FALSE,"Tbl Contents";#N/A,#N/A,FALSE,"Management Summary (1)";#N/A,#N/A,FALSE,"Major Project  (1)";#N/A,#N/A,FALSE,"Qterly Income";#N/A,#N/A,FALSE,"Major Project [2]";#N/A,#N/A,FALSE,"Project PBT chart 4A";#N/A,#N/A,FALSE,"Income Statement";#N/A,#N/A,FALSE,"Mntly Income";#N/A,#N/A,FALSE,"Rev Mix Chart 7A";#N/A,#N/A,FALSE,"GM Mix Chart 7b";#N/A,#N/A,FALSE,"Serv-PC % Chart 7C";#N/A,#N/A,FALSE,"Variance analysis";#N/A,#N/A,FALSE,"Cur Mnth Cash";#N/A,#N/A,FALSE,"Current Qtr Cash";#N/A,#N/A,FALSE,"Qtrly Cashflow";#N/A,#N/A,FALSE,"Mnthly Cashflow";#N/A,#N/A,FALSE,"Accts. Rec.";#N/A,#N/A,FALSE,"Headcnt Det";#N/A,#N/A,FALSE,"Gross Headcount"}</definedName>
    <definedName name="Title" hidden="1">{#N/A,#N/A,FALSE,"Title";#N/A,#N/A,FALSE,"Tbl Contents";#N/A,#N/A,FALSE,"Management Summary (1)";#N/A,#N/A,FALSE,"Major Project  (1)";#N/A,#N/A,FALSE,"Qterly Income";#N/A,#N/A,FALSE,"Major Project [2]";#N/A,#N/A,FALSE,"Project PBT chart 4A";#N/A,#N/A,FALSE,"Income Statement";#N/A,#N/A,FALSE,"Mntly Income";#N/A,#N/A,FALSE,"Rev Mix Chart 7A";#N/A,#N/A,FALSE,"GM Mix Chart 7b";#N/A,#N/A,FALSE,"Serv-PC % Chart 7C";#N/A,#N/A,FALSE,"Variance analysis";#N/A,#N/A,FALSE,"Cur Mnth Cash";#N/A,#N/A,FALSE,"Current Qtr Cash";#N/A,#N/A,FALSE,"Qtrly Cashflow";#N/A,#N/A,FALSE,"Mnthly Cashflow";#N/A,#N/A,FALSE,"Accts. Rec.";#N/A,#N/A,FALSE,"Headcnt Det";#N/A,#N/A,FALSE,"Gross Headcount"}</definedName>
    <definedName name="top" localSheetId="2" hidden="1">{"Page1",#N/A,FALSE,"CompCo";"Page2",#N/A,FALSE,"CompCo"}</definedName>
    <definedName name="top" localSheetId="1" hidden="1">{"Page1",#N/A,FALSE,"CompCo";"Page2",#N/A,FALSE,"CompCo"}</definedName>
    <definedName name="top" hidden="1">{"Page1",#N/A,FALSE,"CompCo";"Page2",#N/A,FALSE,"CompCo"}</definedName>
    <definedName name="tou" localSheetId="2" hidden="1">{#N/A,#N/A,TRUE,"TransPrcd 1";#N/A,#N/A,TRUE,"TransPrcd 2";#N/A,#N/A,TRUE,"TransPrcd 3"}</definedName>
    <definedName name="tou" localSheetId="1" hidden="1">{#N/A,#N/A,TRUE,"TransPrcd 1";#N/A,#N/A,TRUE,"TransPrcd 2";#N/A,#N/A,TRUE,"TransPrcd 3"}</definedName>
    <definedName name="tou" hidden="1">{#N/A,#N/A,TRUE,"TransPrcd 1";#N/A,#N/A,TRUE,"TransPrcd 2";#N/A,#N/A,TRUE,"TransPrcd 3"}</definedName>
    <definedName name="TPCE" localSheetId="2" hidden="1">{#N/A,#N/A,TRUE,"TSTTPCE (1)";#N/A,#N/A,TRUE,"TSTTPCE (2)";#N/A,#N/A,TRUE,"TSTTPCE (3)"}</definedName>
    <definedName name="TPCE" localSheetId="1" hidden="1">{#N/A,#N/A,TRUE,"TSTTPCE (1)";#N/A,#N/A,TRUE,"TSTTPCE (2)";#N/A,#N/A,TRUE,"TSTTPCE (3)"}</definedName>
    <definedName name="TPCE" hidden="1">{#N/A,#N/A,TRUE,"TSTTPCE (1)";#N/A,#N/A,TRUE,"TSTTPCE (2)";#N/A,#N/A,TRUE,"TSTTPCE (3)"}</definedName>
    <definedName name="TPCE." localSheetId="2" hidden="1">{#N/A,#N/A,TRUE,"TSTTPCE (1)";#N/A,#N/A,TRUE,"TSTTPCE (2)";#N/A,#N/A,TRUE,"TSTTPCE (3)"}</definedName>
    <definedName name="TPCE." localSheetId="1" hidden="1">{#N/A,#N/A,TRUE,"TSTTPCE (1)";#N/A,#N/A,TRUE,"TSTTPCE (2)";#N/A,#N/A,TRUE,"TSTTPCE (3)"}</definedName>
    <definedName name="TPCE." hidden="1">{#N/A,#N/A,TRUE,"TSTTPCE (1)";#N/A,#N/A,TRUE,"TSTTPCE (2)";#N/A,#N/A,TRUE,"TSTTPCE (3)"}</definedName>
    <definedName name="Transactions" localSheetId="2" hidden="1">{#N/A,#N/A,TRUE,"Assume";#N/A,#N/A,TRUE,"Return";#N/A,#N/A,TRUE,"ProFormaBS";#N/A,#N/A,TRUE,"IS";#N/A,#N/A,TRUE,"CFS";#N/A,#N/A,TRUE,"BS";#N/A,#N/A,TRUE,"IS Input";#N/A,#N/A,TRUE,"BS Input"}</definedName>
    <definedName name="Transactions" localSheetId="1" hidden="1">{#N/A,#N/A,TRUE,"Assume";#N/A,#N/A,TRUE,"Return";#N/A,#N/A,TRUE,"ProFormaBS";#N/A,#N/A,TRUE,"IS";#N/A,#N/A,TRUE,"CFS";#N/A,#N/A,TRUE,"BS";#N/A,#N/A,TRUE,"IS Input";#N/A,#N/A,TRUE,"BS Input"}</definedName>
    <definedName name="Transactions" hidden="1">{#N/A,#N/A,TRUE,"Assume";#N/A,#N/A,TRUE,"Return";#N/A,#N/A,TRUE,"ProFormaBS";#N/A,#N/A,TRUE,"IS";#N/A,#N/A,TRUE,"CFS";#N/A,#N/A,TRUE,"BS";#N/A,#N/A,TRUE,"IS Input";#N/A,#N/A,TRUE,"BS Input"}</definedName>
    <definedName name="treeList" hidden="1">"11111100000000000000000000000000000000000000000000000000000000000000000000000000000000000000000000000000000000000000000000000000000000000000000000000000000000000000000000000000000000000000000000000000"</definedName>
    <definedName name="trvcerv" localSheetId="2" hidden="1">{#N/A,#N/A,FALSE,"Summary";#N/A,#N/A,FALSE,"Proforma";#N/A,#N/A,FALSE,"Tx"}</definedName>
    <definedName name="trvcerv" localSheetId="1" hidden="1">{#N/A,#N/A,FALSE,"Summary";#N/A,#N/A,FALSE,"Proforma";#N/A,#N/A,FALSE,"Tx"}</definedName>
    <definedName name="trvcerv" hidden="1">{#N/A,#N/A,FALSE,"Summary";#N/A,#N/A,FALSE,"Proforma";#N/A,#N/A,FALSE,"Tx"}</definedName>
    <definedName name="ttt" localSheetId="2" hidden="1">{"PAGE 1",#N/A,FALSE,"WEST_OT"}</definedName>
    <definedName name="ttt" localSheetId="1" hidden="1">{"PAGE 1",#N/A,FALSE,"WEST_OT"}</definedName>
    <definedName name="ttt" hidden="1">{"PAGE 1",#N/A,FALSE,"WEST_OT"}</definedName>
    <definedName name="tttrre" localSheetId="2" hidden="1">{"'Vietnam'!$E$21:$W$45","'Vietnam'!$E$21:$W$45"}</definedName>
    <definedName name="tttrre" localSheetId="1" hidden="1">{"'Vietnam'!$E$21:$W$45","'Vietnam'!$E$21:$W$45"}</definedName>
    <definedName name="tttrre" hidden="1">{"'Vietnam'!$E$21:$W$45","'Vietnam'!$E$21:$W$45"}</definedName>
    <definedName name="TTTT" localSheetId="2" hidden="1">{"PAGE 1",#N/A,FALSE,"WEST_OT"}</definedName>
    <definedName name="TTTT" localSheetId="1" hidden="1">{"PAGE 1",#N/A,FALSE,"WEST_OT"}</definedName>
    <definedName name="TTTT" hidden="1">{"PAGE 1",#N/A,FALSE,"WEST_OT"}</definedName>
    <definedName name="Tulsa" localSheetId="2" hidden="1">{#N/A,#N/A,FALSE,"Report Data";#N/A,#N/A,FALSE,"COMP POOL";#N/A,#N/A,FALSE,"COMP POOL NB95";#N/A,#N/A,FALSE,"COMP POOL NB94"}</definedName>
    <definedName name="Tulsa" localSheetId="1" hidden="1">{#N/A,#N/A,FALSE,"Report Data";#N/A,#N/A,FALSE,"COMP POOL";#N/A,#N/A,FALSE,"COMP POOL NB95";#N/A,#N/A,FALSE,"COMP POOL NB94"}</definedName>
    <definedName name="Tulsa" hidden="1">{#N/A,#N/A,FALSE,"Report Data";#N/A,#N/A,FALSE,"COMP POOL";#N/A,#N/A,FALSE,"COMP POOL NB95";#N/A,#N/A,FALSE,"COMP POOL NB94"}</definedName>
    <definedName name="tyr" localSheetId="2" hidden="1">{#N/A,#N/A,FALSE,"AD_Purch";#N/A,#N/A,FALSE,"Projections";#N/A,#N/A,FALSE,"DCF";#N/A,#N/A,FALSE,"Mkt Val"}</definedName>
    <definedName name="tyr" localSheetId="1" hidden="1">{#N/A,#N/A,FALSE,"AD_Purch";#N/A,#N/A,FALSE,"Projections";#N/A,#N/A,FALSE,"DCF";#N/A,#N/A,FALSE,"Mkt Val"}</definedName>
    <definedName name="tyr" hidden="1">{#N/A,#N/A,FALSE,"AD_Purch";#N/A,#N/A,FALSE,"Projections";#N/A,#N/A,FALSE,"DCF";#N/A,#N/A,FALSE,"Mkt Val"}</definedName>
    <definedName name="tyryu" localSheetId="2" hidden="1">{#N/A,#N/A,FALSE,"Sheet1";#N/A,#N/A,FALSE,"Summary";#N/A,#N/A,FALSE,"proj1";#N/A,#N/A,FALSE,"proj2"}</definedName>
    <definedName name="tyryu" localSheetId="1" hidden="1">{#N/A,#N/A,FALSE,"Sheet1";#N/A,#N/A,FALSE,"Summary";#N/A,#N/A,FALSE,"proj1";#N/A,#N/A,FALSE,"proj2"}</definedName>
    <definedName name="tyryu" hidden="1">{#N/A,#N/A,FALSE,"Sheet1";#N/A,#N/A,FALSE,"Summary";#N/A,#N/A,FALSE,"proj1";#N/A,#N/A,FALSE,"proj2"}</definedName>
    <definedName name="tyuiktyu" localSheetId="2" hidden="1">{#N/A,#N/A,FALSE,"COVER";#N/A,#N/A,FALSE,"Index";#N/A,#N/A,FALSE,"Non-Earning";#N/A,#N/A,FALSE,"Mortgage_Legal";#N/A,#N/A,FALSE,"Mortgages"}</definedName>
    <definedName name="tyuiktyu" localSheetId="1" hidden="1">{#N/A,#N/A,FALSE,"COVER";#N/A,#N/A,FALSE,"Index";#N/A,#N/A,FALSE,"Non-Earning";#N/A,#N/A,FALSE,"Mortgage_Legal";#N/A,#N/A,FALSE,"Mortgages"}</definedName>
    <definedName name="tyuiktyu" hidden="1">{#N/A,#N/A,FALSE,"COVER";#N/A,#N/A,FALSE,"Index";#N/A,#N/A,FALSE,"Non-Earning";#N/A,#N/A,FALSE,"Mortgage_Legal";#N/A,#N/A,FALSE,"Mortgages"}</definedName>
    <definedName name="uiknu" localSheetId="2"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uiknu" localSheetId="1"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uiknu"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United" localSheetId="2"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United" localSheetId="1"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United"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UPDATESUMMARY" localSheetId="2" hidden="1">{#N/A,#N/A,FALSE,"FACTSHEETS";#N/A,#N/A,FALSE,"pump";#N/A,#N/A,FALSE,"filter"}</definedName>
    <definedName name="UPDATESUMMARY" localSheetId="1" hidden="1">{#N/A,#N/A,FALSE,"FACTSHEETS";#N/A,#N/A,FALSE,"pump";#N/A,#N/A,FALSE,"filter"}</definedName>
    <definedName name="UPDATESUMMARY" hidden="1">{#N/A,#N/A,FALSE,"FACTSHEETS";#N/A,#N/A,FALSE,"pump";#N/A,#N/A,FALSE,"filter"}</definedName>
    <definedName name="v" localSheetId="2" hidden="1">{#N/A,#N/A,FALSE,"Aging Summary";#N/A,#N/A,FALSE,"Ratio Analysis";#N/A,#N/A,FALSE,"Test 120 Day Accts";#N/A,#N/A,FALSE,"Tickmarks"}</definedName>
    <definedName name="v" localSheetId="1" hidden="1">{#N/A,#N/A,FALSE,"Aging Summary";#N/A,#N/A,FALSE,"Ratio Analysis";#N/A,#N/A,FALSE,"Test 120 Day Accts";#N/A,#N/A,FALSE,"Tickmarks"}</definedName>
    <definedName name="v" hidden="1">{#N/A,#N/A,FALSE,"Aging Summary";#N/A,#N/A,FALSE,"Ratio Analysis";#N/A,#N/A,FALSE,"Test 120 Day Accts";#N/A,#N/A,FALSE,"Tickmarks"}</definedName>
    <definedName name="v2k" localSheetId="2" hidden="1">{#N/A,#N/A,TRUE,"Assume";#N/A,#N/A,TRUE,"Return";#N/A,#N/A,TRUE,"ProFormaBS";#N/A,#N/A,TRUE,"IS";#N/A,#N/A,TRUE,"CFS";#N/A,#N/A,TRUE,"BS";#N/A,#N/A,TRUE,"IS Input";#N/A,#N/A,TRUE,"BS Input"}</definedName>
    <definedName name="v2k" localSheetId="1" hidden="1">{#N/A,#N/A,TRUE,"Assume";#N/A,#N/A,TRUE,"Return";#N/A,#N/A,TRUE,"ProFormaBS";#N/A,#N/A,TRUE,"IS";#N/A,#N/A,TRUE,"CFS";#N/A,#N/A,TRUE,"BS";#N/A,#N/A,TRUE,"IS Input";#N/A,#N/A,TRUE,"BS Input"}</definedName>
    <definedName name="v2k" hidden="1">{#N/A,#N/A,TRUE,"Assume";#N/A,#N/A,TRUE,"Return";#N/A,#N/A,TRUE,"ProFormaBS";#N/A,#N/A,TRUE,"IS";#N/A,#N/A,TRUE,"CFS";#N/A,#N/A,TRUE,"BS";#N/A,#N/A,TRUE,"IS Input";#N/A,#N/A,TRUE,"BS Input"}</definedName>
    <definedName name="Varanalysis2001" localSheetId="2" hidden="1">{#N/A,#N/A,FALSE,"BalSheet 0899";#N/A,#N/A,FALSE,"ytdpl899";#N/A,#N/A,FALSE,"Aug PL";#N/A,#N/A,FALSE,"Minority Int";#N/A,#N/A,FALSE,"Equity Roll Forward";#N/A,#N/A,FALSE,"Book Equity Test"}</definedName>
    <definedName name="Varanalysis2001" localSheetId="1" hidden="1">{#N/A,#N/A,FALSE,"BalSheet 0899";#N/A,#N/A,FALSE,"ytdpl899";#N/A,#N/A,FALSE,"Aug PL";#N/A,#N/A,FALSE,"Minority Int";#N/A,#N/A,FALSE,"Equity Roll Forward";#N/A,#N/A,FALSE,"Book Equity Test"}</definedName>
    <definedName name="Varanalysis2001" hidden="1">{#N/A,#N/A,FALSE,"BalSheet 0899";#N/A,#N/A,FALSE,"ytdpl899";#N/A,#N/A,FALSE,"Aug PL";#N/A,#N/A,FALSE,"Minority Int";#N/A,#N/A,FALSE,"Equity Roll Forward";#N/A,#N/A,FALSE,"Book Equity Test"}</definedName>
    <definedName name="vbvn" hidden="1">"c116"</definedName>
    <definedName name="vvvv" localSheetId="2" hidden="1">{"DCF","UPSIDE CASE",FALSE,"Sheet1";"DCF","BASE CASE",FALSE,"Sheet1";"DCF","DOWNSIDE CASE",FALSE,"Sheet1"}</definedName>
    <definedName name="vvvv" localSheetId="1" hidden="1">{"DCF","UPSIDE CASE",FALSE,"Sheet1";"DCF","BASE CASE",FALSE,"Sheet1";"DCF","DOWNSIDE CASE",FALSE,"Sheet1"}</definedName>
    <definedName name="vvvv" hidden="1">{"DCF","UPSIDE CASE",FALSE,"Sheet1";"DCF","BASE CASE",FALSE,"Sheet1";"DCF","DOWNSIDE CASE",FALSE,"Sheet1"}</definedName>
    <definedName name="vwew32" localSheetId="2" hidden="1">{"Assumptions",#N/A,TRUE,"Assumptions";"Income",#N/A,TRUE,"Income";"Balance",#N/A,TRUE,"Balance"}</definedName>
    <definedName name="vwew32" localSheetId="1" hidden="1">{"Assumptions",#N/A,TRUE,"Assumptions";"Income",#N/A,TRUE,"Income";"Balance",#N/A,TRUE,"Balance"}</definedName>
    <definedName name="vwew32" hidden="1">{"Assumptions",#N/A,TRUE,"Assumptions";"Income",#N/A,TRUE,"Income";"Balance",#N/A,TRUE,"Balance"}</definedName>
    <definedName name="VZDX" localSheetId="2"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VZDX" localSheetId="1"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VZDX"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vzssw" localSheetId="2" hidden="1">{#N/A,#N/A,FALSE,"Projections";#N/A,#N/A,FALSE,"Acq Mult";#N/A,#N/A,FALSE,"TWER Mult";#N/A,#N/A,FALSE,"DCF EBITDA";#N/A,#N/A,FALSE,"DCF EBIT";#N/A,#N/A,FALSE,"Debt Accr";#N/A,#N/A,FALSE,"Stock Accr";#N/A,#N/A,FALSE,"Debt Stock Accr";#N/A,#N/A,FALSE,"Accr Dil Sensi"}</definedName>
    <definedName name="vzssw" localSheetId="1" hidden="1">{#N/A,#N/A,FALSE,"Projections";#N/A,#N/A,FALSE,"Acq Mult";#N/A,#N/A,FALSE,"TWER Mult";#N/A,#N/A,FALSE,"DCF EBITDA";#N/A,#N/A,FALSE,"DCF EBIT";#N/A,#N/A,FALSE,"Debt Accr";#N/A,#N/A,FALSE,"Stock Accr";#N/A,#N/A,FALSE,"Debt Stock Accr";#N/A,#N/A,FALSE,"Accr Dil Sensi"}</definedName>
    <definedName name="vzssw" hidden="1">{#N/A,#N/A,FALSE,"Projections";#N/A,#N/A,FALSE,"Acq Mult";#N/A,#N/A,FALSE,"TWER Mult";#N/A,#N/A,FALSE,"DCF EBITDA";#N/A,#N/A,FALSE,"DCF EBIT";#N/A,#N/A,FALSE,"Debt Accr";#N/A,#N/A,FALSE,"Stock Accr";#N/A,#N/A,FALSE,"Debt Stock Accr";#N/A,#N/A,FALSE,"Accr Dil Sensi"}</definedName>
    <definedName name="w" localSheetId="2" hidden="1">{"DCF","UPSIDE CASE",FALSE,"Sheet1";"DCF","BASE CASE",FALSE,"Sheet1";"DCF","DOWNSIDE CASE",FALSE,"Sheet1"}</definedName>
    <definedName name="w" localSheetId="1" hidden="1">{"DCF","UPSIDE CASE",FALSE,"Sheet1";"DCF","BASE CASE",FALSE,"Sheet1";"DCF","DOWNSIDE CASE",FALSE,"Sheet1"}</definedName>
    <definedName name="w" hidden="1">{"DCF","UPSIDE CASE",FALSE,"Sheet1";"DCF","BASE CASE",FALSE,"Sheet1";"DCF","DOWNSIDE CASE",FALSE,"Sheet1"}</definedName>
    <definedName name="w5y2367" localSheetId="2" hidden="1">{#N/A,#N/A,FALSE,"Projections";#N/A,#N/A,FALSE,"AccrDil";#N/A,#N/A,FALSE,"PurchPriMult";#N/A,#N/A,FALSE,"Mults7_13";#N/A,#N/A,FALSE,"Mkt Mults";#N/A,#N/A,FALSE,"Acq Mults";#N/A,#N/A,FALSE,"StockPrices";#N/A,#N/A,FALSE,"Prem Paid";#N/A,#N/A,FALSE,"DCF";#N/A,#N/A,FALSE,"AUTO";#N/A,#N/A,FALSE,"Relative Trading";#N/A,#N/A,FALSE,"Mkt Val";#N/A,#N/A,FALSE,"Acq Val"}</definedName>
    <definedName name="w5y2367" localSheetId="1" hidden="1">{#N/A,#N/A,FALSE,"Projections";#N/A,#N/A,FALSE,"AccrDil";#N/A,#N/A,FALSE,"PurchPriMult";#N/A,#N/A,FALSE,"Mults7_13";#N/A,#N/A,FALSE,"Mkt Mults";#N/A,#N/A,FALSE,"Acq Mults";#N/A,#N/A,FALSE,"StockPrices";#N/A,#N/A,FALSE,"Prem Paid";#N/A,#N/A,FALSE,"DCF";#N/A,#N/A,FALSE,"AUTO";#N/A,#N/A,FALSE,"Relative Trading";#N/A,#N/A,FALSE,"Mkt Val";#N/A,#N/A,FALSE,"Acq Val"}</definedName>
    <definedName name="w5y2367" hidden="1">{#N/A,#N/A,FALSE,"Projections";#N/A,#N/A,FALSE,"AccrDil";#N/A,#N/A,FALSE,"PurchPriMult";#N/A,#N/A,FALSE,"Mults7_13";#N/A,#N/A,FALSE,"Mkt Mults";#N/A,#N/A,FALSE,"Acq Mults";#N/A,#N/A,FALSE,"StockPrices";#N/A,#N/A,FALSE,"Prem Paid";#N/A,#N/A,FALSE,"DCF";#N/A,#N/A,FALSE,"AUTO";#N/A,#N/A,FALSE,"Relative Trading";#N/A,#N/A,FALSE,"Mkt Val";#N/A,#N/A,FALSE,"Acq Val"}</definedName>
    <definedName name="wadwerw" localSheetId="2" hidden="1">{#N/A,#N/A,TRUE,"Assume";#N/A,#N/A,TRUE,"Return";#N/A,#N/A,TRUE,"ProFormaBS";#N/A,#N/A,TRUE,"IS";#N/A,#N/A,TRUE,"CFS";#N/A,#N/A,TRUE,"BS";#N/A,#N/A,TRUE,"IS Input";#N/A,#N/A,TRUE,"BS Input"}</definedName>
    <definedName name="wadwerw" localSheetId="1" hidden="1">{#N/A,#N/A,TRUE,"Assume";#N/A,#N/A,TRUE,"Return";#N/A,#N/A,TRUE,"ProFormaBS";#N/A,#N/A,TRUE,"IS";#N/A,#N/A,TRUE,"CFS";#N/A,#N/A,TRUE,"BS";#N/A,#N/A,TRUE,"IS Input";#N/A,#N/A,TRUE,"BS Input"}</definedName>
    <definedName name="wadwerw" hidden="1">{#N/A,#N/A,TRUE,"Assume";#N/A,#N/A,TRUE,"Return";#N/A,#N/A,TRUE,"ProFormaBS";#N/A,#N/A,TRUE,"IS";#N/A,#N/A,TRUE,"CFS";#N/A,#N/A,TRUE,"BS";#N/A,#N/A,TRUE,"IS Input";#N/A,#N/A,TRUE,"BS Input"}</definedName>
    <definedName name="WE" localSheetId="2" hidden="1">{#N/A,#N/A,FALSE,"COVER";#N/A,#N/A,FALSE,"Index";#N/A,#N/A,FALSE,"Non-Earning";#N/A,#N/A,FALSE,"Commercial";#N/A,#N/A,FALSE,"Detailed"}</definedName>
    <definedName name="WE" localSheetId="1" hidden="1">{#N/A,#N/A,FALSE,"COVER";#N/A,#N/A,FALSE,"Index";#N/A,#N/A,FALSE,"Non-Earning";#N/A,#N/A,FALSE,"Commercial";#N/A,#N/A,FALSE,"Detailed"}</definedName>
    <definedName name="WE" hidden="1">{#N/A,#N/A,FALSE,"COVER";#N/A,#N/A,FALSE,"Index";#N/A,#N/A,FALSE,"Non-Earning";#N/A,#N/A,FALSE,"Commercial";#N/A,#N/A,FALSE,"Detailed"}</definedName>
    <definedName name="werrr" localSheetId="2" hidden="1">{#N/A,#N/A,FALSE,"Adj Proj";#N/A,#N/A,FALSE,"Sheet1";#N/A,#N/A,FALSE,"LBO";#N/A,#N/A,FALSE,"LBOMER";#N/A,#N/A,FALSE,"WACC";#N/A,#N/A,FALSE,"DCF";#N/A,#N/A,FALSE,"DCFMER";#N/A,#N/A,FALSE,"Pooling";#N/A,#N/A,FALSE,"income";#N/A,#N/A,FALSE,"Offer"}</definedName>
    <definedName name="werrr" localSheetId="1" hidden="1">{#N/A,#N/A,FALSE,"Adj Proj";#N/A,#N/A,FALSE,"Sheet1";#N/A,#N/A,FALSE,"LBO";#N/A,#N/A,FALSE,"LBOMER";#N/A,#N/A,FALSE,"WACC";#N/A,#N/A,FALSE,"DCF";#N/A,#N/A,FALSE,"DCFMER";#N/A,#N/A,FALSE,"Pooling";#N/A,#N/A,FALSE,"income";#N/A,#N/A,FALSE,"Offer"}</definedName>
    <definedName name="werrr" hidden="1">{#N/A,#N/A,FALSE,"Adj Proj";#N/A,#N/A,FALSE,"Sheet1";#N/A,#N/A,FALSE,"LBO";#N/A,#N/A,FALSE,"LBOMER";#N/A,#N/A,FALSE,"WACC";#N/A,#N/A,FALSE,"DCF";#N/A,#N/A,FALSE,"DCFMER";#N/A,#N/A,FALSE,"Pooling";#N/A,#N/A,FALSE,"income";#N/A,#N/A,FALSE,"Offer"}</definedName>
    <definedName name="werwe" localSheetId="2" hidden="1">{#N/A,#N/A,FALSE,"Projections";#N/A,#N/A,FALSE,"AccrDil";#N/A,#N/A,FALSE,"PurchPriMult";#N/A,#N/A,FALSE,"Mults7_13";#N/A,#N/A,FALSE,"Mkt Mults";#N/A,#N/A,FALSE,"Acq Mults";#N/A,#N/A,FALSE,"StockPrices";#N/A,#N/A,FALSE,"Prem Paid";#N/A,#N/A,FALSE,"DCF";#N/A,#N/A,FALSE,"AUTO";#N/A,#N/A,FALSE,"Relative Trading";#N/A,#N/A,FALSE,"Mkt Val";#N/A,#N/A,FALSE,"Acq Val"}</definedName>
    <definedName name="werwe" localSheetId="1" hidden="1">{#N/A,#N/A,FALSE,"Projections";#N/A,#N/A,FALSE,"AccrDil";#N/A,#N/A,FALSE,"PurchPriMult";#N/A,#N/A,FALSE,"Mults7_13";#N/A,#N/A,FALSE,"Mkt Mults";#N/A,#N/A,FALSE,"Acq Mults";#N/A,#N/A,FALSE,"StockPrices";#N/A,#N/A,FALSE,"Prem Paid";#N/A,#N/A,FALSE,"DCF";#N/A,#N/A,FALSE,"AUTO";#N/A,#N/A,FALSE,"Relative Trading";#N/A,#N/A,FALSE,"Mkt Val";#N/A,#N/A,FALSE,"Acq Val"}</definedName>
    <definedName name="werwe" hidden="1">{#N/A,#N/A,FALSE,"Projections";#N/A,#N/A,FALSE,"AccrDil";#N/A,#N/A,FALSE,"PurchPriMult";#N/A,#N/A,FALSE,"Mults7_13";#N/A,#N/A,FALSE,"Mkt Mults";#N/A,#N/A,FALSE,"Acq Mults";#N/A,#N/A,FALSE,"StockPrices";#N/A,#N/A,FALSE,"Prem Paid";#N/A,#N/A,FALSE,"DCF";#N/A,#N/A,FALSE,"AUTO";#N/A,#N/A,FALSE,"Relative Trading";#N/A,#N/A,FALSE,"Mkt Val";#N/A,#N/A,FALSE,"Acq Val"}</definedName>
    <definedName name="Westburne" localSheetId="2" hidden="1">{#N/A,#N/A,FALSE,"Projections";#N/A,#N/A,FALSE,"Multiples Valuation";#N/A,#N/A,FALSE,"LBO";#N/A,#N/A,FALSE,"Multiples_Sensitivity";#N/A,#N/A,FALSE,"Summary"}</definedName>
    <definedName name="Westburne" localSheetId="1" hidden="1">{#N/A,#N/A,FALSE,"Projections";#N/A,#N/A,FALSE,"Multiples Valuation";#N/A,#N/A,FALSE,"LBO";#N/A,#N/A,FALSE,"Multiples_Sensitivity";#N/A,#N/A,FALSE,"Summary"}</definedName>
    <definedName name="Westburne" hidden="1">{#N/A,#N/A,FALSE,"Projections";#N/A,#N/A,FALSE,"Multiples Valuation";#N/A,#N/A,FALSE,"LBO";#N/A,#N/A,FALSE,"Multiples_Sensitivity";#N/A,#N/A,FALSE,"Summary"}</definedName>
    <definedName name="what" localSheetId="2" hidden="1">{"EBT 1 Yr Lit",#N/A,FALSE,"EBT 1 yr";"EBT 1 Yr CS",#N/A,FALSE,"EBT 1 yr";"EBT 1 YR HC",#N/A,FALSE,"EBT 1 yr";"EBT 1 YR IS",#N/A,FALSE,"EBT 1 yr"}</definedName>
    <definedName name="what" localSheetId="1" hidden="1">{"EBT 1 Yr Lit",#N/A,FALSE,"EBT 1 yr";"EBT 1 Yr CS",#N/A,FALSE,"EBT 1 yr";"EBT 1 YR HC",#N/A,FALSE,"EBT 1 yr";"EBT 1 YR IS",#N/A,FALSE,"EBT 1 yr"}</definedName>
    <definedName name="what" hidden="1">{"EBT 1 Yr Lit",#N/A,FALSE,"EBT 1 yr";"EBT 1 Yr CS",#N/A,FALSE,"EBT 1 yr";"EBT 1 YR HC",#N/A,FALSE,"EBT 1 yr";"EBT 1 YR IS",#N/A,FALSE,"EBT 1 yr"}</definedName>
    <definedName name="whatisthis" localSheetId="2" hidden="1">{#N/A,#N/A,FALSE,"Summary";#N/A,#N/A,FALSE,"Projections";#N/A,#N/A,FALSE,"Mkt Mults";#N/A,#N/A,FALSE,"DCF";#N/A,#N/A,FALSE,"Accr Dil";#N/A,#N/A,FALSE,"PIC LBO";#N/A,#N/A,FALSE,"MULT10_4";#N/A,#N/A,FALSE,"CBI LBO"}</definedName>
    <definedName name="whatisthis" localSheetId="1" hidden="1">{#N/A,#N/A,FALSE,"Summary";#N/A,#N/A,FALSE,"Projections";#N/A,#N/A,FALSE,"Mkt Mults";#N/A,#N/A,FALSE,"DCF";#N/A,#N/A,FALSE,"Accr Dil";#N/A,#N/A,FALSE,"PIC LBO";#N/A,#N/A,FALSE,"MULT10_4";#N/A,#N/A,FALSE,"CBI LBO"}</definedName>
    <definedName name="whatisthis" hidden="1">{#N/A,#N/A,FALSE,"Summary";#N/A,#N/A,FALSE,"Projections";#N/A,#N/A,FALSE,"Mkt Mults";#N/A,#N/A,FALSE,"DCF";#N/A,#N/A,FALSE,"Accr Dil";#N/A,#N/A,FALSE,"PIC LBO";#N/A,#N/A,FALSE,"MULT10_4";#N/A,#N/A,FALSE,"CBI LBO"}</definedName>
    <definedName name="whatisthissss" localSheetId="2" hidden="1">{#N/A,#N/A,FALSE,"IPO";#N/A,#N/A,FALSE,"DCF";#N/A,#N/A,FALSE,"LBO";#N/A,#N/A,FALSE,"MULT_VAL";#N/A,#N/A,FALSE,"Status Quo";#N/A,#N/A,FALSE,"Recap"}</definedName>
    <definedName name="whatisthissss" localSheetId="1" hidden="1">{#N/A,#N/A,FALSE,"IPO";#N/A,#N/A,FALSE,"DCF";#N/A,#N/A,FALSE,"LBO";#N/A,#N/A,FALSE,"MULT_VAL";#N/A,#N/A,FALSE,"Status Quo";#N/A,#N/A,FALSE,"Recap"}</definedName>
    <definedName name="whatisthissss" hidden="1">{#N/A,#N/A,FALSE,"IPO";#N/A,#N/A,FALSE,"DCF";#N/A,#N/A,FALSE,"LBO";#N/A,#N/A,FALSE,"MULT_VAL";#N/A,#N/A,FALSE,"Status Quo";#N/A,#N/A,FALSE,"Recap"}</definedName>
    <definedName name="whatisthisssss" localSheetId="2" hidden="1">{#N/A,#N/A,FALSE,"Summary";#N/A,#N/A,FALSE,"Projections";#N/A,#N/A,FALSE,"Mkt Mults";#N/A,#N/A,FALSE,"DCF";#N/A,#N/A,FALSE,"Accr Dil";#N/A,#N/A,FALSE,"PIC LBO";#N/A,#N/A,FALSE,"MULT10_4";#N/A,#N/A,FALSE,"CBI LBO"}</definedName>
    <definedName name="whatisthisssss" localSheetId="1" hidden="1">{#N/A,#N/A,FALSE,"Summary";#N/A,#N/A,FALSE,"Projections";#N/A,#N/A,FALSE,"Mkt Mults";#N/A,#N/A,FALSE,"DCF";#N/A,#N/A,FALSE,"Accr Dil";#N/A,#N/A,FALSE,"PIC LBO";#N/A,#N/A,FALSE,"MULT10_4";#N/A,#N/A,FALSE,"CBI LBO"}</definedName>
    <definedName name="whatisthisssss" hidden="1">{#N/A,#N/A,FALSE,"Summary";#N/A,#N/A,FALSE,"Projections";#N/A,#N/A,FALSE,"Mkt Mults";#N/A,#N/A,FALSE,"DCF";#N/A,#N/A,FALSE,"Accr Dil";#N/A,#N/A,FALSE,"PIC LBO";#N/A,#N/A,FALSE,"MULT10_4";#N/A,#N/A,FALSE,"CBI LBO"}</definedName>
    <definedName name="who" localSheetId="2" hidden="1">{"REV 1 YR LIT",#N/A,FALSE,"Rev 1 yr";"REV 1 YR COMM SERV",#N/A,FALSE,"Rev 1 yr";"REV 1 YR HC",#N/A,FALSE,"Rev 1 yr";"REV 1 YR INVEST SERV",#N/A,FALSE,"Rev 1 yr"}</definedName>
    <definedName name="who" localSheetId="1" hidden="1">{"REV 1 YR LIT",#N/A,FALSE,"Rev 1 yr";"REV 1 YR COMM SERV",#N/A,FALSE,"Rev 1 yr";"REV 1 YR HC",#N/A,FALSE,"Rev 1 yr";"REV 1 YR INVEST SERV",#N/A,FALSE,"Rev 1 yr"}</definedName>
    <definedName name="who" hidden="1">{"REV 1 YR LIT",#N/A,FALSE,"Rev 1 yr";"REV 1 YR COMM SERV",#N/A,FALSE,"Rev 1 yr";"REV 1 YR HC",#N/A,FALSE,"Rev 1 yr";"REV 1 YR INVEST SERV",#N/A,FALSE,"Rev 1 yr"}</definedName>
    <definedName name="william" localSheetId="2" hidden="1">{#N/A,#N/A,FALSE,"Projections";#N/A,#N/A,FALSE,"AccrDil";#N/A,#N/A,FALSE,"PurchPriMult";#N/A,#N/A,FALSE,"Mults7_13";#N/A,#N/A,FALSE,"Mkt Mults";#N/A,#N/A,FALSE,"Acq Mults";#N/A,#N/A,FALSE,"StockPrices";#N/A,#N/A,FALSE,"Prem Paid";#N/A,#N/A,FALSE,"DCF";#N/A,#N/A,FALSE,"AUTO";#N/A,#N/A,FALSE,"Relative Trading";#N/A,#N/A,FALSE,"Mkt Val";#N/A,#N/A,FALSE,"Acq Val"}</definedName>
    <definedName name="william" localSheetId="1" hidden="1">{#N/A,#N/A,FALSE,"Projections";#N/A,#N/A,FALSE,"AccrDil";#N/A,#N/A,FALSE,"PurchPriMult";#N/A,#N/A,FALSE,"Mults7_13";#N/A,#N/A,FALSE,"Mkt Mults";#N/A,#N/A,FALSE,"Acq Mults";#N/A,#N/A,FALSE,"StockPrices";#N/A,#N/A,FALSE,"Prem Paid";#N/A,#N/A,FALSE,"DCF";#N/A,#N/A,FALSE,"AUTO";#N/A,#N/A,FALSE,"Relative Trading";#N/A,#N/A,FALSE,"Mkt Val";#N/A,#N/A,FALSE,"Acq Val"}</definedName>
    <definedName name="william" hidden="1">{#N/A,#N/A,FALSE,"Projections";#N/A,#N/A,FALSE,"AccrDil";#N/A,#N/A,FALSE,"PurchPriMult";#N/A,#N/A,FALSE,"Mults7_13";#N/A,#N/A,FALSE,"Mkt Mults";#N/A,#N/A,FALSE,"Acq Mults";#N/A,#N/A,FALSE,"StockPrices";#N/A,#N/A,FALSE,"Prem Paid";#N/A,#N/A,FALSE,"DCF";#N/A,#N/A,FALSE,"AUTO";#N/A,#N/A,FALSE,"Relative Trading";#N/A,#N/A,FALSE,"Mkt Val";#N/A,#N/A,FALSE,"Acq Val"}</definedName>
    <definedName name="win"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in"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in"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q" localSheetId="2" hidden="1">{#N/A,#N/A,FALSE,"Title";#N/A,#N/A,FALSE,"Tbl Contents";#N/A,#N/A,FALSE,"Management Summary (1)";#N/A,#N/A,FALSE,"Major Project  (1)";#N/A,#N/A,FALSE,"Qterly Income";#N/A,#N/A,FALSE,"Major Project [2]";#N/A,#N/A,FALSE,"Project PBT chart 4A";#N/A,#N/A,FALSE,"Income Statement";#N/A,#N/A,FALSE,"Mntly Income";#N/A,#N/A,FALSE,"Rev Mix Chart 7A";#N/A,#N/A,FALSE,"GM Mix Chart 7b";#N/A,#N/A,FALSE,"Serv-PC % Chart 7C";#N/A,#N/A,FALSE,"Variance analysis";#N/A,#N/A,FALSE,"Cur Mnth Cash";#N/A,#N/A,FALSE,"Current Qtr Cash";#N/A,#N/A,FALSE,"Qtrly Cashflow";#N/A,#N/A,FALSE,"Mnthly Cashflow";#N/A,#N/A,FALSE,"Accts. Rec.";#N/A,#N/A,FALSE,"Headcnt Det";#N/A,#N/A,FALSE,"Gross Headcount"}</definedName>
    <definedName name="wq" localSheetId="1" hidden="1">{#N/A,#N/A,FALSE,"Title";#N/A,#N/A,FALSE,"Tbl Contents";#N/A,#N/A,FALSE,"Management Summary (1)";#N/A,#N/A,FALSE,"Major Project  (1)";#N/A,#N/A,FALSE,"Qterly Income";#N/A,#N/A,FALSE,"Major Project [2]";#N/A,#N/A,FALSE,"Project PBT chart 4A";#N/A,#N/A,FALSE,"Income Statement";#N/A,#N/A,FALSE,"Mntly Income";#N/A,#N/A,FALSE,"Rev Mix Chart 7A";#N/A,#N/A,FALSE,"GM Mix Chart 7b";#N/A,#N/A,FALSE,"Serv-PC % Chart 7C";#N/A,#N/A,FALSE,"Variance analysis";#N/A,#N/A,FALSE,"Cur Mnth Cash";#N/A,#N/A,FALSE,"Current Qtr Cash";#N/A,#N/A,FALSE,"Qtrly Cashflow";#N/A,#N/A,FALSE,"Mnthly Cashflow";#N/A,#N/A,FALSE,"Accts. Rec.";#N/A,#N/A,FALSE,"Headcnt Det";#N/A,#N/A,FALSE,"Gross Headcount"}</definedName>
    <definedName name="wq" hidden="1">{#N/A,#N/A,FALSE,"Title";#N/A,#N/A,FALSE,"Tbl Contents";#N/A,#N/A,FALSE,"Management Summary (1)";#N/A,#N/A,FALSE,"Major Project  (1)";#N/A,#N/A,FALSE,"Qterly Income";#N/A,#N/A,FALSE,"Major Project [2]";#N/A,#N/A,FALSE,"Project PBT chart 4A";#N/A,#N/A,FALSE,"Income Statement";#N/A,#N/A,FALSE,"Mntly Income";#N/A,#N/A,FALSE,"Rev Mix Chart 7A";#N/A,#N/A,FALSE,"GM Mix Chart 7b";#N/A,#N/A,FALSE,"Serv-PC % Chart 7C";#N/A,#N/A,FALSE,"Variance analysis";#N/A,#N/A,FALSE,"Cur Mnth Cash";#N/A,#N/A,FALSE,"Current Qtr Cash";#N/A,#N/A,FALSE,"Qtrly Cashflow";#N/A,#N/A,FALSE,"Mnthly Cashflow";#N/A,#N/A,FALSE,"Accts. Rec.";#N/A,#N/A,FALSE,"Headcnt Det";#N/A,#N/A,FALSE,"Gross Headcount"}</definedName>
    <definedName name="wqwt" localSheetId="2" hidden="1">{#N/A,#N/A,FALSE,"Projections";#N/A,#N/A,FALSE,"Contribution_Stock";#N/A,#N/A,FALSE,"PF_Combo_Stock";#N/A,#N/A,FALSE,"Projections";#N/A,#N/A,FALSE,"Contribution_Cash";#N/A,#N/A,FALSE,"PF_Combo_Cash";#N/A,#N/A,FALSE,"IPO_Cash"}</definedName>
    <definedName name="wqwt" localSheetId="1" hidden="1">{#N/A,#N/A,FALSE,"Projections";#N/A,#N/A,FALSE,"Contribution_Stock";#N/A,#N/A,FALSE,"PF_Combo_Stock";#N/A,#N/A,FALSE,"Projections";#N/A,#N/A,FALSE,"Contribution_Cash";#N/A,#N/A,FALSE,"PF_Combo_Cash";#N/A,#N/A,FALSE,"IPO_Cash"}</definedName>
    <definedName name="wqwt" hidden="1">{#N/A,#N/A,FALSE,"Projections";#N/A,#N/A,FALSE,"Contribution_Stock";#N/A,#N/A,FALSE,"PF_Combo_Stock";#N/A,#N/A,FALSE,"Projections";#N/A,#N/A,FALSE,"Contribution_Cash";#N/A,#N/A,FALSE,"PF_Combo_Cash";#N/A,#N/A,FALSE,"IPO_Cash"}</definedName>
    <definedName name="wrd.2._.pagers.3" localSheetId="2" hidden="1">{"Cover",#N/A,FALSE,"Cover";"Summary",#N/A,FALSE,"Summarpage"}</definedName>
    <definedName name="wrd.2._.pagers.3" localSheetId="1" hidden="1">{"Cover",#N/A,FALSE,"Cover";"Summary",#N/A,FALSE,"Summarpage"}</definedName>
    <definedName name="wrd.2._.pagers.3" hidden="1">{"Cover",#N/A,FALSE,"Cover";"Summary",#N/A,FALSE,"Summarpage"}</definedName>
    <definedName name="wrm.print._.A" localSheetId="2" hidden="1">{"Title",#N/A,FALSE,"TITLE";"Index",#N/A,FALSE,"INDEX";"SUM",#N/A,FALSE,"SUM";"Major Room",#N/A,FALSE,"MROOM";"DraftComp",#N/A,FALSE,"DraftComp";"PA",#N/A,FALSE,"PA";"PC",#N/A,FALSE,"PC";"DT",#N/A,FALSE,"DT";"BS",#N/A,FALSE,"BS"}</definedName>
    <definedName name="wrm.print._.A" localSheetId="1" hidden="1">{"Title",#N/A,FALSE,"TITLE";"Index",#N/A,FALSE,"INDEX";"SUM",#N/A,FALSE,"SUM";"Major Room",#N/A,FALSE,"MROOM";"DraftComp",#N/A,FALSE,"DraftComp";"PA",#N/A,FALSE,"PA";"PC",#N/A,FALSE,"PC";"DT",#N/A,FALSE,"DT";"BS",#N/A,FALSE,"BS"}</definedName>
    <definedName name="wrm.print._.A" hidden="1">{"Title",#N/A,FALSE,"TITLE";"Index",#N/A,FALSE,"INDEX";"SUM",#N/A,FALSE,"SUM";"Major Room",#N/A,FALSE,"MROOM";"DraftComp",#N/A,FALSE,"DraftComp";"PA",#N/A,FALSE,"PA";"PC",#N/A,FALSE,"PC";"DT",#N/A,FALSE,"DT";"BS",#N/A,FALSE,"BS"}</definedName>
    <definedName name="wrm.report." localSheetId="2" hidden="1">{"Comparison Analysis",#N/A,FALSE,"Evaluation";"Discount Adjustment",#N/A,FALSE,"Discount Adjustment";"Scoring Tables",#N/A,FALSE,"Tables"}</definedName>
    <definedName name="wrm.report." localSheetId="1" hidden="1">{"Comparison Analysis",#N/A,FALSE,"Evaluation";"Discount Adjustment",#N/A,FALSE,"Discount Adjustment";"Scoring Tables",#N/A,FALSE,"Tables"}</definedName>
    <definedName name="wrm.report." hidden="1">{"Comparison Analysis",#N/A,FALSE,"Evaluation";"Discount Adjustment",#N/A,FALSE,"Discount Adjustment";"Scoring Tables",#N/A,FALSE,"Tables"}</definedName>
    <definedName name="wrn.1." localSheetId="2" hidden="1">{"cover",#N/A,TRUE,"Cover";"toc1",#N/A,TRUE,"TOC";"ts1",#N/A,TRUE,"Transaction Summary";"ei",#N/A,TRUE,"Earnings Impact";"ad",#N/A,TRUE,"accretion dilution"}</definedName>
    <definedName name="wrn.1." localSheetId="1" hidden="1">{"cover",#N/A,TRUE,"Cover";"toc1",#N/A,TRUE,"TOC";"ts1",#N/A,TRUE,"Transaction Summary";"ei",#N/A,TRUE,"Earnings Impact";"ad",#N/A,TRUE,"accretion dilution"}</definedName>
    <definedName name="wrn.1." hidden="1">{"cover",#N/A,TRUE,"Cover";"toc1",#N/A,TRUE,"TOC";"ts1",#N/A,TRUE,"Transaction Summary";"ei",#N/A,TRUE,"Earnings Impact";"ad",#N/A,TRUE,"accretion dilution"}</definedName>
    <definedName name="wrn.10." localSheetId="2" hidden="1">{"cover",#N/A,TRUE,"Cover";"toc3",#N/A,TRUE,"TOC";"over",#N/A,TRUE,"Overview";"ts2",#N/A,TRUE,"Det_Trans_Sum";"ei1c",#N/A,TRUE,"Earnings Impact";"ad1",#N/A,TRUE,"accretion dilution";"pfis1",#N/A,TRUE,"Pro Forma Income Statement";"acq1c",#N/A,TRUE,"Acquirer";"tar1c",#N/A,TRUE,"Target"}</definedName>
    <definedName name="wrn.10." localSheetId="1" hidden="1">{"cover",#N/A,TRUE,"Cover";"toc3",#N/A,TRUE,"TOC";"over",#N/A,TRUE,"Overview";"ts2",#N/A,TRUE,"Det_Trans_Sum";"ei1c",#N/A,TRUE,"Earnings Impact";"ad1",#N/A,TRUE,"accretion dilution";"pfis1",#N/A,TRUE,"Pro Forma Income Statement";"acq1c",#N/A,TRUE,"Acquirer";"tar1c",#N/A,TRUE,"Target"}</definedName>
    <definedName name="wrn.10." hidden="1">{"cover",#N/A,TRUE,"Cover";"toc3",#N/A,TRUE,"TOC";"over",#N/A,TRUE,"Overview";"ts2",#N/A,TRUE,"Det_Trans_Sum";"ei1c",#N/A,TRUE,"Earnings Impact";"ad1",#N/A,TRUE,"accretion dilution";"pfis1",#N/A,TRUE,"Pro Forma Income Statement";"acq1c",#N/A,TRUE,"Acquirer";"tar1c",#N/A,TRUE,"Target"}</definedName>
    <definedName name="wrn.10K._.FS._.AND._.TABLES." localSheetId="2"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wrn.10K._.FS._.AND._.TABLES." localSheetId="1"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wrn.10K._.FS._.AND._.TABLES."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wrn.10Q._.FS._.AND._.TABLES." localSheetId="2" hidden="1">{#N/A,#N/A,FALSE,"BS";#N/A,#N/A,FALSE,"PL_10Q";#N/A,#N/A,FALSE,"SOE";#N/A,#N/A,FALSE,"SCF";#N/A,#N/A,FALSE,"Sel Fn Data QTD 10Q";#N/A,#N/A,FALSE,"Table 1 YTD 10Q";#N/A,#N/A,FALSE,"Table 1 QTD 10Q";#N/A,#N/A,FALSE,"Tables 2 to 3 PL";#N/A,#N/A,FALSE,"Tables 4 and 5ALLL";#N/A,#N/A,FALSE,"Tables 6 to 8 ALLL ";#N/A,#N/A,FALSE,"Table 9 to 12 - Balance Sheet"}</definedName>
    <definedName name="wrn.10Q._.FS._.AND._.TABLES." localSheetId="1" hidden="1">{#N/A,#N/A,FALSE,"BS";#N/A,#N/A,FALSE,"PL_10Q";#N/A,#N/A,FALSE,"SOE";#N/A,#N/A,FALSE,"SCF";#N/A,#N/A,FALSE,"Sel Fn Data QTD 10Q";#N/A,#N/A,FALSE,"Table 1 YTD 10Q";#N/A,#N/A,FALSE,"Table 1 QTD 10Q";#N/A,#N/A,FALSE,"Tables 2 to 3 PL";#N/A,#N/A,FALSE,"Tables 4 and 5ALLL";#N/A,#N/A,FALSE,"Tables 6 to 8 ALLL ";#N/A,#N/A,FALSE,"Table 9 to 12 - Balance Sheet"}</definedName>
    <definedName name="wrn.10Q._.FS._.AND._.TABLES." hidden="1">{#N/A,#N/A,FALSE,"BS";#N/A,#N/A,FALSE,"PL_10Q";#N/A,#N/A,FALSE,"SOE";#N/A,#N/A,FALSE,"SCF";#N/A,#N/A,FALSE,"Sel Fn Data QTD 10Q";#N/A,#N/A,FALSE,"Table 1 YTD 10Q";#N/A,#N/A,FALSE,"Table 1 QTD 10Q";#N/A,#N/A,FALSE,"Tables 2 to 3 PL";#N/A,#N/A,FALSE,"Tables 4 and 5ALLL";#N/A,#N/A,FALSE,"Tables 6 to 8 ALLL ";#N/A,#N/A,FALSE,"Table 9 to 12 - Balance Sheet"}</definedName>
    <definedName name="wrn.10Q._.TABLES." localSheetId="2" hidden="1">{#N/A,#N/A,FALSE,"TABLE_1 YTD";#N/A,#N/A,FALSE,"TABLE_1A QTD"}</definedName>
    <definedName name="wrn.10Q._.TABLES." localSheetId="1" hidden="1">{#N/A,#N/A,FALSE,"TABLE_1 YTD";#N/A,#N/A,FALSE,"TABLE_1A QTD"}</definedName>
    <definedName name="wrn.10Q._.TABLES." hidden="1">{#N/A,#N/A,FALSE,"TABLE_1 YTD";#N/A,#N/A,FALSE,"TABLE_1A QTD"}</definedName>
    <definedName name="wrn.11." localSheetId="2" hidden="1">{"cover",#N/A,TRUE,"Cover";"toc3",#N/A,TRUE,"TOC";"over",#N/A,TRUE,"Overview";"ts2",#N/A,TRUE,"Det_Trans_Sum";"ei2c",#N/A,TRUE,"Earnings Impact";"ad2",#N/A,TRUE,"accretion dilution";"pfis2",#N/A,TRUE,"Pro Forma Income Statement";"acq2c",#N/A,TRUE,"Acquirer";"tar2c",#N/A,TRUE,"Target"}</definedName>
    <definedName name="wrn.11." localSheetId="1" hidden="1">{"cover",#N/A,TRUE,"Cover";"toc3",#N/A,TRUE,"TOC";"over",#N/A,TRUE,"Overview";"ts2",#N/A,TRUE,"Det_Trans_Sum";"ei2c",#N/A,TRUE,"Earnings Impact";"ad2",#N/A,TRUE,"accretion dilution";"pfis2",#N/A,TRUE,"Pro Forma Income Statement";"acq2c",#N/A,TRUE,"Acquirer";"tar2c",#N/A,TRUE,"Target"}</definedName>
    <definedName name="wrn.11." hidden="1">{"cover",#N/A,TRUE,"Cover";"toc3",#N/A,TRUE,"TOC";"over",#N/A,TRUE,"Overview";"ts2",#N/A,TRUE,"Det_Trans_Sum";"ei2c",#N/A,TRUE,"Earnings Impact";"ad2",#N/A,TRUE,"accretion dilution";"pfis2",#N/A,TRUE,"Pro Forma Income Statement";"acq2c",#N/A,TRUE,"Acquirer";"tar2c",#N/A,TRUE,"Target"}</definedName>
    <definedName name="wrn.12." localSheetId="2" hidden="1">{"cover",#N/A,TRUE,"Cover";"toc3",#N/A,TRUE,"TOC";"over",#N/A,TRUE,"Overview";"ts2",#N/A,TRUE,"Det_Trans_Sum";"ei3c",#N/A,TRUE,"Earnings Impact";"ad3",#N/A,TRUE,"accretion dilution";"pfis3",#N/A,TRUE,"Pro Forma Income Statement";"acq3c",#N/A,TRUE,"Acquirer";"tar3c",#N/A,TRUE,"Target"}</definedName>
    <definedName name="wrn.12." localSheetId="1" hidden="1">{"cover",#N/A,TRUE,"Cover";"toc3",#N/A,TRUE,"TOC";"over",#N/A,TRUE,"Overview";"ts2",#N/A,TRUE,"Det_Trans_Sum";"ei3c",#N/A,TRUE,"Earnings Impact";"ad3",#N/A,TRUE,"accretion dilution";"pfis3",#N/A,TRUE,"Pro Forma Income Statement";"acq3c",#N/A,TRUE,"Acquirer";"tar3c",#N/A,TRUE,"Target"}</definedName>
    <definedName name="wrn.12." hidden="1">{"cover",#N/A,TRUE,"Cover";"toc3",#N/A,TRUE,"TOC";"over",#N/A,TRUE,"Overview";"ts2",#N/A,TRUE,"Det_Trans_Sum";"ei3c",#N/A,TRUE,"Earnings Impact";"ad3",#N/A,TRUE,"accretion dilution";"pfis3",#N/A,TRUE,"Pro Forma Income Statement";"acq3c",#N/A,TRUE,"Acquirer";"tar3c",#N/A,TRUE,"Target"}</definedName>
    <definedName name="wrn.12_30._.Adv._.Book." localSheetId="2" hidden="1">{#N/A,#N/A,TRUE,"Fd II Bullets";#N/A,#N/A,TRUE,"Fd II Cap. Position ";#N/A,#N/A,TRUE,"FD II Portfolio Summary";#N/A,#N/A,TRUE,"Fund II BV";#N/A,#N/A,TRUE,"Fund II FV";#N/A,#N/A,TRUE,"JRI";#N/A,#N/A,TRUE,"Weasler";#N/A,#N/A,TRUE,"NDS ";#N/A,#N/A,TRUE,"J Chain";#N/A,#N/A,TRUE,"Stronghaven";#N/A,#N/A,TRUE,"Connor";#N/A,#N/A,TRUE,"DSI";#N/A,#N/A,TRUE,"HWC";#N/A,#N/A,TRUE,"Temple";#N/A,#N/A,TRUE,"F3 Bullets";#N/A,#N/A,TRUE,"Fd III Cap. Position ";#N/A,#N/A,TRUE,"FD III Port Summ";#N/A,#N/A,TRUE,"Fund III BV";#N/A,#N/A,TRUE,"Fund III MV";#N/A,#N/A,TRUE,"Beacon";#N/A,#N/A,TRUE,"CII";#N/A,#N/A,TRUE,"MCA";#N/A,#N/A,TRUE,"Elm";#N/A,#N/A,TRUE,"Tharco";#N/A,#N/A,TRUE,"Dee H";#N/A,#N/A,TRUE,"Globe";#N/A,#N/A,TRUE,"Hunt Valve";#N/A,#N/A,TRUE,"KBA";#N/A,#N/A,TRUE,"Glassmaster";#N/A,#N/A,TRUE,"May";#N/A,#N/A,TRUE,"CBSA";#N/A,#N/A,TRUE,"ACE";#N/A,#N/A,TRUE,"United Central";#N/A,#N/A,TRUE,"Jakel";#N/A,#N/A,TRUE,"Lake City ";#N/A,#N/A,TRUE,"F4 Bullets ";#N/A,#N/A,TRUE,"Fd IV Cap. Position  ";#N/A,#N/A,TRUE,"FD IV Portfolio Summary ";#N/A,#N/A,TRUE,"Fund IV BV";#N/A,#N/A,TRUE,"Western";#N/A,#N/A,TRUE,"Kranson"}</definedName>
    <definedName name="wrn.12_30._.Adv._.Book." localSheetId="1" hidden="1">{#N/A,#N/A,TRUE,"Fd II Bullets";#N/A,#N/A,TRUE,"Fd II Cap. Position ";#N/A,#N/A,TRUE,"FD II Portfolio Summary";#N/A,#N/A,TRUE,"Fund II BV";#N/A,#N/A,TRUE,"Fund II FV";#N/A,#N/A,TRUE,"JRI";#N/A,#N/A,TRUE,"Weasler";#N/A,#N/A,TRUE,"NDS ";#N/A,#N/A,TRUE,"J Chain";#N/A,#N/A,TRUE,"Stronghaven";#N/A,#N/A,TRUE,"Connor";#N/A,#N/A,TRUE,"DSI";#N/A,#N/A,TRUE,"HWC";#N/A,#N/A,TRUE,"Temple";#N/A,#N/A,TRUE,"F3 Bullets";#N/A,#N/A,TRUE,"Fd III Cap. Position ";#N/A,#N/A,TRUE,"FD III Port Summ";#N/A,#N/A,TRUE,"Fund III BV";#N/A,#N/A,TRUE,"Fund III MV";#N/A,#N/A,TRUE,"Beacon";#N/A,#N/A,TRUE,"CII";#N/A,#N/A,TRUE,"MCA";#N/A,#N/A,TRUE,"Elm";#N/A,#N/A,TRUE,"Tharco";#N/A,#N/A,TRUE,"Dee H";#N/A,#N/A,TRUE,"Globe";#N/A,#N/A,TRUE,"Hunt Valve";#N/A,#N/A,TRUE,"KBA";#N/A,#N/A,TRUE,"Glassmaster";#N/A,#N/A,TRUE,"May";#N/A,#N/A,TRUE,"CBSA";#N/A,#N/A,TRUE,"ACE";#N/A,#N/A,TRUE,"United Central";#N/A,#N/A,TRUE,"Jakel";#N/A,#N/A,TRUE,"Lake City ";#N/A,#N/A,TRUE,"F4 Bullets ";#N/A,#N/A,TRUE,"Fd IV Cap. Position  ";#N/A,#N/A,TRUE,"FD IV Portfolio Summary ";#N/A,#N/A,TRUE,"Fund IV BV";#N/A,#N/A,TRUE,"Western";#N/A,#N/A,TRUE,"Kranson"}</definedName>
    <definedName name="wrn.12_30._.Adv._.Book." hidden="1">{#N/A,#N/A,TRUE,"Fd II Bullets";#N/A,#N/A,TRUE,"Fd II Cap. Position ";#N/A,#N/A,TRUE,"FD II Portfolio Summary";#N/A,#N/A,TRUE,"Fund II BV";#N/A,#N/A,TRUE,"Fund II FV";#N/A,#N/A,TRUE,"JRI";#N/A,#N/A,TRUE,"Weasler";#N/A,#N/A,TRUE,"NDS ";#N/A,#N/A,TRUE,"J Chain";#N/A,#N/A,TRUE,"Stronghaven";#N/A,#N/A,TRUE,"Connor";#N/A,#N/A,TRUE,"DSI";#N/A,#N/A,TRUE,"HWC";#N/A,#N/A,TRUE,"Temple";#N/A,#N/A,TRUE,"F3 Bullets";#N/A,#N/A,TRUE,"Fd III Cap. Position ";#N/A,#N/A,TRUE,"FD III Port Summ";#N/A,#N/A,TRUE,"Fund III BV";#N/A,#N/A,TRUE,"Fund III MV";#N/A,#N/A,TRUE,"Beacon";#N/A,#N/A,TRUE,"CII";#N/A,#N/A,TRUE,"MCA";#N/A,#N/A,TRUE,"Elm";#N/A,#N/A,TRUE,"Tharco";#N/A,#N/A,TRUE,"Dee H";#N/A,#N/A,TRUE,"Globe";#N/A,#N/A,TRUE,"Hunt Valve";#N/A,#N/A,TRUE,"KBA";#N/A,#N/A,TRUE,"Glassmaster";#N/A,#N/A,TRUE,"May";#N/A,#N/A,TRUE,"CBSA";#N/A,#N/A,TRUE,"ACE";#N/A,#N/A,TRUE,"United Central";#N/A,#N/A,TRUE,"Jakel";#N/A,#N/A,TRUE,"Lake City ";#N/A,#N/A,TRUE,"F4 Bullets ";#N/A,#N/A,TRUE,"Fd IV Cap. Position  ";#N/A,#N/A,TRUE,"FD IV Portfolio Summary ";#N/A,#N/A,TRUE,"Fund IV BV";#N/A,#N/A,TRUE,"Western";#N/A,#N/A,TRUE,"Kranson"}</definedName>
    <definedName name="wrn.123100._.Port._.Review." localSheetId="2" hidden="1">{#N/A,#N/A,TRUE,"Port Summary II";#N/A,#N/A,TRUE,"II BV IRR";#N/A,#N/A,TRUE,"II FV IRR";#N/A,#N/A,TRUE,"JRI";#N/A,#N/A,TRUE,"Weasler";#N/A,#N/A,TRUE,"Stronghaven";#N/A,#N/A,TRUE,"Connor";#N/A,#N/A,TRUE,"HWC";#N/A,#N/A,TRUE,"Temple";#N/A,#N/A,TRUE,"Port Summary III";#N/A,#N/A,TRUE,"III BV IRR";#N/A,#N/A,TRUE,"III MV IRR";#N/A,#N/A,TRUE,"Beacon";#N/A,#N/A,TRUE,"CII";#N/A,#N/A,TRUE,"MCA";#N/A,#N/A,TRUE,"Elm";#N/A,#N/A,TRUE,"Elm Memo";#N/A,#N/A,TRUE,"Tharco";#N/A,#N/A,TRUE,"Dee H";#N/A,#N/A,TRUE,"DH Memo";#N/A,#N/A,TRUE,"Hunt Valve";#N/A,#N/A,TRUE,"KBA";#N/A,#N/A,TRUE,"Glassmaster";#N/A,#N/A,TRUE,"MLS";#N/A,#N/A,TRUE,"CBSA";#N/A,#N/A,TRUE,"ACE";#N/A,#N/A,TRUE,"United Central";#N/A,#N/A,TRUE,"Jakel";#N/A,#N/A,TRUE,"Lake City ";#N/A,#N/A,TRUE,"LCI Memo";#N/A,#N/A,TRUE,"Port Summary IV";#N/A,#N/A,TRUE,"IV BV IRR";#N/A,#N/A,TRUE,"Western";#N/A,#N/A,TRUE,"Kranson";#N/A,#N/A,TRUE,"ARC";#N/A,#N/A,TRUE,"Precise";#N/A,#N/A,TRUE,"WNA"}</definedName>
    <definedName name="wrn.123100._.Port._.Review." localSheetId="1" hidden="1">{#N/A,#N/A,TRUE,"Port Summary II";#N/A,#N/A,TRUE,"II BV IRR";#N/A,#N/A,TRUE,"II FV IRR";#N/A,#N/A,TRUE,"JRI";#N/A,#N/A,TRUE,"Weasler";#N/A,#N/A,TRUE,"Stronghaven";#N/A,#N/A,TRUE,"Connor";#N/A,#N/A,TRUE,"HWC";#N/A,#N/A,TRUE,"Temple";#N/A,#N/A,TRUE,"Port Summary III";#N/A,#N/A,TRUE,"III BV IRR";#N/A,#N/A,TRUE,"III MV IRR";#N/A,#N/A,TRUE,"Beacon";#N/A,#N/A,TRUE,"CII";#N/A,#N/A,TRUE,"MCA";#N/A,#N/A,TRUE,"Elm";#N/A,#N/A,TRUE,"Elm Memo";#N/A,#N/A,TRUE,"Tharco";#N/A,#N/A,TRUE,"Dee H";#N/A,#N/A,TRUE,"DH Memo";#N/A,#N/A,TRUE,"Hunt Valve";#N/A,#N/A,TRUE,"KBA";#N/A,#N/A,TRUE,"Glassmaster";#N/A,#N/A,TRUE,"MLS";#N/A,#N/A,TRUE,"CBSA";#N/A,#N/A,TRUE,"ACE";#N/A,#N/A,TRUE,"United Central";#N/A,#N/A,TRUE,"Jakel";#N/A,#N/A,TRUE,"Lake City ";#N/A,#N/A,TRUE,"LCI Memo";#N/A,#N/A,TRUE,"Port Summary IV";#N/A,#N/A,TRUE,"IV BV IRR";#N/A,#N/A,TRUE,"Western";#N/A,#N/A,TRUE,"Kranson";#N/A,#N/A,TRUE,"ARC";#N/A,#N/A,TRUE,"Precise";#N/A,#N/A,TRUE,"WNA"}</definedName>
    <definedName name="wrn.123100._.Port._.Review." hidden="1">{#N/A,#N/A,TRUE,"Port Summary II";#N/A,#N/A,TRUE,"II BV IRR";#N/A,#N/A,TRUE,"II FV IRR";#N/A,#N/A,TRUE,"JRI";#N/A,#N/A,TRUE,"Weasler";#N/A,#N/A,TRUE,"Stronghaven";#N/A,#N/A,TRUE,"Connor";#N/A,#N/A,TRUE,"HWC";#N/A,#N/A,TRUE,"Temple";#N/A,#N/A,TRUE,"Port Summary III";#N/A,#N/A,TRUE,"III BV IRR";#N/A,#N/A,TRUE,"III MV IRR";#N/A,#N/A,TRUE,"Beacon";#N/A,#N/A,TRUE,"CII";#N/A,#N/A,TRUE,"MCA";#N/A,#N/A,TRUE,"Elm";#N/A,#N/A,TRUE,"Elm Memo";#N/A,#N/A,TRUE,"Tharco";#N/A,#N/A,TRUE,"Dee H";#N/A,#N/A,TRUE,"DH Memo";#N/A,#N/A,TRUE,"Hunt Valve";#N/A,#N/A,TRUE,"KBA";#N/A,#N/A,TRUE,"Glassmaster";#N/A,#N/A,TRUE,"MLS";#N/A,#N/A,TRUE,"CBSA";#N/A,#N/A,TRUE,"ACE";#N/A,#N/A,TRUE,"United Central";#N/A,#N/A,TRUE,"Jakel";#N/A,#N/A,TRUE,"Lake City ";#N/A,#N/A,TRUE,"LCI Memo";#N/A,#N/A,TRUE,"Port Summary IV";#N/A,#N/A,TRUE,"IV BV IRR";#N/A,#N/A,TRUE,"Western";#N/A,#N/A,TRUE,"Kranson";#N/A,#N/A,TRUE,"ARC";#N/A,#N/A,TRUE,"Precise";#N/A,#N/A,TRUE,"WNA"}</definedName>
    <definedName name="wrn.13." localSheetId="2" hidden="1">{"cover",#N/A,TRUE,"Cover";"toc4",#N/A,TRUE,"TOC";"over",#N/A,TRUE,"Overview";"ts2",#N/A,TRUE,"Det_Trans_Sum";"eic",#N/A,TRUE,"Earnings Impact";"ad",#N/A,TRUE,"accretion dilution";"tas",#N/A,TRUE,"TaintedShares";"hg",#N/A,TRUE,"Has-Gets";"pfis",#N/A,TRUE,"Pro Forma Income Statement";"ca",#N/A,TRUE,"Contribution_Analysis";"acqc",#N/A,TRUE,"Acquirer";"tarc",#N/A,TRUE,"Target"}</definedName>
    <definedName name="wrn.13." localSheetId="1" hidden="1">{"cover",#N/A,TRUE,"Cover";"toc4",#N/A,TRUE,"TOC";"over",#N/A,TRUE,"Overview";"ts2",#N/A,TRUE,"Det_Trans_Sum";"eic",#N/A,TRUE,"Earnings Impact";"ad",#N/A,TRUE,"accretion dilution";"tas",#N/A,TRUE,"TaintedShares";"hg",#N/A,TRUE,"Has-Gets";"pfis",#N/A,TRUE,"Pro Forma Income Statement";"ca",#N/A,TRUE,"Contribution_Analysis";"acqc",#N/A,TRUE,"Acquirer";"tarc",#N/A,TRUE,"Target"}</definedName>
    <definedName name="wrn.13." hidden="1">{"cover",#N/A,TRUE,"Cover";"toc4",#N/A,TRUE,"TOC";"over",#N/A,TRUE,"Overview";"ts2",#N/A,TRUE,"Det_Trans_Sum";"eic",#N/A,TRUE,"Earnings Impact";"ad",#N/A,TRUE,"accretion dilution";"tas",#N/A,TRUE,"TaintedShares";"hg",#N/A,TRUE,"Has-Gets";"pfis",#N/A,TRUE,"Pro Forma Income Statement";"ca",#N/A,TRUE,"Contribution_Analysis";"acqc",#N/A,TRUE,"Acquirer";"tarc",#N/A,TRUE,"Target"}</definedName>
    <definedName name="wrn.14." localSheetId="2" hidden="1">{"cover",#N/A,TRUE,"Cover";"toc4",#N/A,TRUE,"TOC";"over",#N/A,TRUE,"Overview";"ts2",#N/A,TRUE,"Det_Trans_Sum";"ei1c",#N/A,TRUE,"Earnings Impact";"ad1",#N/A,TRUE,"accretion dilution";"tas",#N/A,TRUE,"TaintedShares";"hg1",#N/A,TRUE,"Has-Gets";"pfis1",#N/A,TRUE,"Pro Forma Income Statement";"ca1",#N/A,TRUE,"Contribution_Analysis";"acq1c",#N/A,TRUE,"Acquirer";"tar1c",#N/A,TRUE,"Target"}</definedName>
    <definedName name="wrn.14." localSheetId="1" hidden="1">{"cover",#N/A,TRUE,"Cover";"toc4",#N/A,TRUE,"TOC";"over",#N/A,TRUE,"Overview";"ts2",#N/A,TRUE,"Det_Trans_Sum";"ei1c",#N/A,TRUE,"Earnings Impact";"ad1",#N/A,TRUE,"accretion dilution";"tas",#N/A,TRUE,"TaintedShares";"hg1",#N/A,TRUE,"Has-Gets";"pfis1",#N/A,TRUE,"Pro Forma Income Statement";"ca1",#N/A,TRUE,"Contribution_Analysis";"acq1c",#N/A,TRUE,"Acquirer";"tar1c",#N/A,TRUE,"Target"}</definedName>
    <definedName name="wrn.14." hidden="1">{"cover",#N/A,TRUE,"Cover";"toc4",#N/A,TRUE,"TOC";"over",#N/A,TRUE,"Overview";"ts2",#N/A,TRUE,"Det_Trans_Sum";"ei1c",#N/A,TRUE,"Earnings Impact";"ad1",#N/A,TRUE,"accretion dilution";"tas",#N/A,TRUE,"TaintedShares";"hg1",#N/A,TRUE,"Has-Gets";"pfis1",#N/A,TRUE,"Pro Forma Income Statement";"ca1",#N/A,TRUE,"Contribution_Analysis";"acq1c",#N/A,TRUE,"Acquirer";"tar1c",#N/A,TRUE,"Target"}</definedName>
    <definedName name="wrn.15." localSheetId="2" hidden="1">{"cover",#N/A,TRUE,"Cover";"toc4",#N/A,TRUE,"TOC";"over",#N/A,TRUE,"Overview";"ts2",#N/A,TRUE,"Det_Trans_Sum";"ei2c",#N/A,TRUE,"Earnings Impact";"ad2",#N/A,TRUE,"accretion dilution";"tas",#N/A,TRUE,"TaintedShares";"hg2",#N/A,TRUE,"Has-Gets";"pfis2",#N/A,TRUE,"Pro Forma Income Statement";"ca2",#N/A,TRUE,"Contribution_Analysis";"acq2c",#N/A,TRUE,"Acquirer";"tar2c",#N/A,TRUE,"Target"}</definedName>
    <definedName name="wrn.15." localSheetId="1" hidden="1">{"cover",#N/A,TRUE,"Cover";"toc4",#N/A,TRUE,"TOC";"over",#N/A,TRUE,"Overview";"ts2",#N/A,TRUE,"Det_Trans_Sum";"ei2c",#N/A,TRUE,"Earnings Impact";"ad2",#N/A,TRUE,"accretion dilution";"tas",#N/A,TRUE,"TaintedShares";"hg2",#N/A,TRUE,"Has-Gets";"pfis2",#N/A,TRUE,"Pro Forma Income Statement";"ca2",#N/A,TRUE,"Contribution_Analysis";"acq2c",#N/A,TRUE,"Acquirer";"tar2c",#N/A,TRUE,"Target"}</definedName>
    <definedName name="wrn.15." hidden="1">{"cover",#N/A,TRUE,"Cover";"toc4",#N/A,TRUE,"TOC";"over",#N/A,TRUE,"Overview";"ts2",#N/A,TRUE,"Det_Trans_Sum";"ei2c",#N/A,TRUE,"Earnings Impact";"ad2",#N/A,TRUE,"accretion dilution";"tas",#N/A,TRUE,"TaintedShares";"hg2",#N/A,TRUE,"Has-Gets";"pfis2",#N/A,TRUE,"Pro Forma Income Statement";"ca2",#N/A,TRUE,"Contribution_Analysis";"acq2c",#N/A,TRUE,"Acquirer";"tar2c",#N/A,TRUE,"Target"}</definedName>
    <definedName name="wrn.16." localSheetId="2" hidden="1">{"cover",#N/A,TRUE,"Cover";"toc4",#N/A,TRUE,"TOC";"over",#N/A,TRUE,"Overview";"ts2",#N/A,TRUE,"Det_Trans_Sum";"ei3c",#N/A,TRUE,"Earnings Impact";"ad3",#N/A,TRUE,"accretion dilution";"tas",#N/A,TRUE,"TaintedShares";"hg3",#N/A,TRUE,"Has-Gets";"pfis3",#N/A,TRUE,"Pro Forma Income Statement";"ca3",#N/A,TRUE,"Contribution_Analysis";"acq3c",#N/A,TRUE,"Acquirer";"tar3c",#N/A,TRUE,"Target"}</definedName>
    <definedName name="wrn.16." localSheetId="1" hidden="1">{"cover",#N/A,TRUE,"Cover";"toc4",#N/A,TRUE,"TOC";"over",#N/A,TRUE,"Overview";"ts2",#N/A,TRUE,"Det_Trans_Sum";"ei3c",#N/A,TRUE,"Earnings Impact";"ad3",#N/A,TRUE,"accretion dilution";"tas",#N/A,TRUE,"TaintedShares";"hg3",#N/A,TRUE,"Has-Gets";"pfis3",#N/A,TRUE,"Pro Forma Income Statement";"ca3",#N/A,TRUE,"Contribution_Analysis";"acq3c",#N/A,TRUE,"Acquirer";"tar3c",#N/A,TRUE,"Target"}</definedName>
    <definedName name="wrn.16." hidden="1">{"cover",#N/A,TRUE,"Cover";"toc4",#N/A,TRUE,"TOC";"over",#N/A,TRUE,"Overview";"ts2",#N/A,TRUE,"Det_Trans_Sum";"ei3c",#N/A,TRUE,"Earnings Impact";"ad3",#N/A,TRUE,"accretion dilution";"tas",#N/A,TRUE,"TaintedShares";"hg3",#N/A,TRUE,"Has-Gets";"pfis3",#N/A,TRUE,"Pro Forma Income Statement";"ca3",#N/A,TRUE,"Contribution_Analysis";"acq3c",#N/A,TRUE,"Acquirer";"tar3c",#N/A,TRUE,"Target"}</definedName>
    <definedName name="wrn.17." localSheetId="2" hidden="1">{"cover",#N/A,TRUE,"Cover";"toc5",#N/A,TRUE,"TOC";"over",#N/A,TRUE,"Overview";"ts2",#N/A,TRUE,"Det_Trans_Sum";"eic",#N/A,TRUE,"Earnings Impact";"ad",#N/A,TRUE,"accretion dilution";"pfis",#N/A,TRUE,"Pro Forma Income Statement";"ca",#N/A,TRUE,"Contribution_Analysis";"acqc",#N/A,TRUE,"Acquirer";"tarc",#N/A,TRUE,"Target"}</definedName>
    <definedName name="wrn.17." localSheetId="1" hidden="1">{"cover",#N/A,TRUE,"Cover";"toc5",#N/A,TRUE,"TOC";"over",#N/A,TRUE,"Overview";"ts2",#N/A,TRUE,"Det_Trans_Sum";"eic",#N/A,TRUE,"Earnings Impact";"ad",#N/A,TRUE,"accretion dilution";"pfis",#N/A,TRUE,"Pro Forma Income Statement";"ca",#N/A,TRUE,"Contribution_Analysis";"acqc",#N/A,TRUE,"Acquirer";"tarc",#N/A,TRUE,"Target"}</definedName>
    <definedName name="wrn.17." hidden="1">{"cover",#N/A,TRUE,"Cover";"toc5",#N/A,TRUE,"TOC";"over",#N/A,TRUE,"Overview";"ts2",#N/A,TRUE,"Det_Trans_Sum";"eic",#N/A,TRUE,"Earnings Impact";"ad",#N/A,TRUE,"accretion dilution";"pfis",#N/A,TRUE,"Pro Forma Income Statement";"ca",#N/A,TRUE,"Contribution_Analysis";"acqc",#N/A,TRUE,"Acquirer";"tarc",#N/A,TRUE,"Target"}</definedName>
    <definedName name="wrn.18." localSheetId="2" hidden="1">{"cover",#N/A,TRUE,"Cover";"toc5",#N/A,TRUE,"TOC";"over",#N/A,TRUE,"Overview";"ts2",#N/A,TRUE,"Det_Trans_Sum";"ei1c",#N/A,TRUE,"Earnings Impact";"ad1",#N/A,TRUE,"accretion dilution";"pfis1",#N/A,TRUE,"Pro Forma Income Statement";"ca1",#N/A,TRUE,"Contribution_Analysis";"acq1c",#N/A,TRUE,"Acquirer";"tar1c",#N/A,TRUE,"Target"}</definedName>
    <definedName name="wrn.18." localSheetId="1" hidden="1">{"cover",#N/A,TRUE,"Cover";"toc5",#N/A,TRUE,"TOC";"over",#N/A,TRUE,"Overview";"ts2",#N/A,TRUE,"Det_Trans_Sum";"ei1c",#N/A,TRUE,"Earnings Impact";"ad1",#N/A,TRUE,"accretion dilution";"pfis1",#N/A,TRUE,"Pro Forma Income Statement";"ca1",#N/A,TRUE,"Contribution_Analysis";"acq1c",#N/A,TRUE,"Acquirer";"tar1c",#N/A,TRUE,"Target"}</definedName>
    <definedName name="wrn.18." hidden="1">{"cover",#N/A,TRUE,"Cover";"toc5",#N/A,TRUE,"TOC";"over",#N/A,TRUE,"Overview";"ts2",#N/A,TRUE,"Det_Trans_Sum";"ei1c",#N/A,TRUE,"Earnings Impact";"ad1",#N/A,TRUE,"accretion dilution";"pfis1",#N/A,TRUE,"Pro Forma Income Statement";"ca1",#N/A,TRUE,"Contribution_Analysis";"acq1c",#N/A,TRUE,"Acquirer";"tar1c",#N/A,TRUE,"Target"}</definedName>
    <definedName name="wrn.19." localSheetId="2" hidden="1">{"cover",#N/A,TRUE,"Cover";"toc5",#N/A,TRUE,"TOC";"ts2",#N/A,TRUE,"Det_Trans_Sum";"over",#N/A,TRUE,"Overview";"ei2c",#N/A,TRUE,"Earnings Impact";"ad2",#N/A,TRUE,"accretion dilution";"pfis2",#N/A,TRUE,"Pro Forma Income Statement";"ca2",#N/A,TRUE,"Contribution_Analysis";"acq2c",#N/A,TRUE,"Acquirer";"tar2c",#N/A,TRUE,"Target"}</definedName>
    <definedName name="wrn.19." localSheetId="1" hidden="1">{"cover",#N/A,TRUE,"Cover";"toc5",#N/A,TRUE,"TOC";"ts2",#N/A,TRUE,"Det_Trans_Sum";"over",#N/A,TRUE,"Overview";"ei2c",#N/A,TRUE,"Earnings Impact";"ad2",#N/A,TRUE,"accretion dilution";"pfis2",#N/A,TRUE,"Pro Forma Income Statement";"ca2",#N/A,TRUE,"Contribution_Analysis";"acq2c",#N/A,TRUE,"Acquirer";"tar2c",#N/A,TRUE,"Target"}</definedName>
    <definedName name="wrn.19." hidden="1">{"cover",#N/A,TRUE,"Cover";"toc5",#N/A,TRUE,"TOC";"ts2",#N/A,TRUE,"Det_Trans_Sum";"over",#N/A,TRUE,"Overview";"ei2c",#N/A,TRUE,"Earnings Impact";"ad2",#N/A,TRUE,"accretion dilution";"pfis2",#N/A,TRUE,"Pro Forma Income Statement";"ca2",#N/A,TRUE,"Contribution_Analysis";"acq2c",#N/A,TRUE,"Acquirer";"tar2c",#N/A,TRUE,"Target"}</definedName>
    <definedName name="wrn.1995._.afe." localSheetId="2" hidden="1">{#N/A,#N/A,FALSE,"OK2";#N/A,#N/A,FALSE,"OK1";#N/A,#N/A,FALSE,"Kentucky";#N/A,#N/A,FALSE,"Summary"}</definedName>
    <definedName name="wrn.1995._.afe." localSheetId="1" hidden="1">{#N/A,#N/A,FALSE,"OK2";#N/A,#N/A,FALSE,"OK1";#N/A,#N/A,FALSE,"Kentucky";#N/A,#N/A,FALSE,"Summary"}</definedName>
    <definedName name="wrn.1995._.afe." hidden="1">{#N/A,#N/A,FALSE,"OK2";#N/A,#N/A,FALSE,"OK1";#N/A,#N/A,FALSE,"Kentucky";#N/A,#N/A,FALSE,"Summary"}</definedName>
    <definedName name="wrn.1996._.BUDGET." localSheetId="2" hidden="1">{"SUMMARY",#N/A,TRUE,"SUMMARY";"compare",#N/A,TRUE,"Vs. Bus Plan";"ratios",#N/A,TRUE,"Ratios";"REVENUE",#N/A,TRUE,"Revenue";"expenses",#N/A,TRUE,"1996 budget";"payroll",#N/A,TRUE,"Payroll"}</definedName>
    <definedName name="wrn.1996._.BUDGET." localSheetId="1" hidden="1">{"SUMMARY",#N/A,TRUE,"SUMMARY";"compare",#N/A,TRUE,"Vs. Bus Plan";"ratios",#N/A,TRUE,"Ratios";"REVENUE",#N/A,TRUE,"Revenue";"expenses",#N/A,TRUE,"1996 budget";"payroll",#N/A,TRUE,"Payroll"}</definedName>
    <definedName name="wrn.1996._.BUDGET." hidden="1">{"SUMMARY",#N/A,TRUE,"SUMMARY";"compare",#N/A,TRUE,"Vs. Bus Plan";"ratios",#N/A,TRUE,"Ratios";"REVENUE",#N/A,TRUE,"Revenue";"expenses",#N/A,TRUE,"1996 budget";"payroll",#N/A,TRUE,"Payroll"}</definedName>
    <definedName name="wrn.1996._.TO._.2004." localSheetId="2" hidden="1">{"ten year ratios",#N/A,TRUE,"PROFIT_LOSS";"ten year ratios",#N/A,TRUE,"Ratios";"ten yr opex and capex",#N/A,TRUE,"1996 budget";"ten year revenues",#N/A,TRUE,"Revenue_1996-2004";"ten year payroll",#N/A,TRUE,"Payroll"}</definedName>
    <definedName name="wrn.1996._.TO._.2004." localSheetId="1" hidden="1">{"ten year ratios",#N/A,TRUE,"PROFIT_LOSS";"ten year ratios",#N/A,TRUE,"Ratios";"ten yr opex and capex",#N/A,TRUE,"1996 budget";"ten year revenues",#N/A,TRUE,"Revenue_1996-2004";"ten year payroll",#N/A,TRUE,"Payroll"}</definedName>
    <definedName name="wrn.1996._.TO._.2004." hidden="1">{"ten year ratios",#N/A,TRUE,"PROFIT_LOSS";"ten year ratios",#N/A,TRUE,"Ratios";"ten yr opex and capex",#N/A,TRUE,"1996 budget";"ten year revenues",#N/A,TRUE,"Revenue_1996-2004";"ten year payroll",#N/A,TRUE,"Payroll"}</definedName>
    <definedName name="wrn.1997._.Statements." localSheetId="2" hidden="1">{#N/A,#N/A,FALSE,"Consolidated";#N/A,#N/A,FALSE,"Statistics";#N/A,#N/A,FALSE,"ConsolInc";#N/A,#N/A,FALSE,"HospitalInc";#N/A,#N/A,FALSE,"Schedule1";#N/A,#N/A,FALSE,"FootnoteA";#N/A,#N/A,FALSE,"AmbulatoryCenters";#N/A,#N/A,FALSE,"RealEstate";#N/A,#N/A,FALSE,"Corp-Found";#N/A,#N/A,FALSE,"Premier";#N/A,#N/A,FALSE,"BalanceSheet"}</definedName>
    <definedName name="wrn.1997._.Statements." localSheetId="1" hidden="1">{#N/A,#N/A,FALSE,"Consolidated";#N/A,#N/A,FALSE,"Statistics";#N/A,#N/A,FALSE,"ConsolInc";#N/A,#N/A,FALSE,"HospitalInc";#N/A,#N/A,FALSE,"Schedule1";#N/A,#N/A,FALSE,"FootnoteA";#N/A,#N/A,FALSE,"AmbulatoryCenters";#N/A,#N/A,FALSE,"RealEstate";#N/A,#N/A,FALSE,"Corp-Found";#N/A,#N/A,FALSE,"Premier";#N/A,#N/A,FALSE,"BalanceSheet"}</definedName>
    <definedName name="wrn.1997._.Statements." hidden="1">{#N/A,#N/A,FALSE,"Consolidated";#N/A,#N/A,FALSE,"Statistics";#N/A,#N/A,FALSE,"ConsolInc";#N/A,#N/A,FALSE,"HospitalInc";#N/A,#N/A,FALSE,"Schedule1";#N/A,#N/A,FALSE,"FootnoteA";#N/A,#N/A,FALSE,"AmbulatoryCenters";#N/A,#N/A,FALSE,"RealEstate";#N/A,#N/A,FALSE,"Corp-Found";#N/A,#N/A,FALSE,"Premier";#N/A,#N/A,FALSE,"BalanceSheet"}</definedName>
    <definedName name="wrn.1998._.Budget." localSheetId="2"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Salaries";#N/A,#N/A,FALSE,"Mktg. Salaries";#N/A,#N/A,FALSE,"R &amp; D Salaries";#N/A,#N/A,FALSE,"G &amp; A Salaries"}</definedName>
    <definedName name="wrn.1998._.Budget." localSheetId="1"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Salaries";#N/A,#N/A,FALSE,"Mktg. Salaries";#N/A,#N/A,FALSE,"R &amp; D Salaries";#N/A,#N/A,FALSE,"G &amp; A Salaries"}</definedName>
    <definedName name="wrn.1998._.Budget."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Salaries";#N/A,#N/A,FALSE,"Mktg. Salaries";#N/A,#N/A,FALSE,"R &amp; D Salaries";#N/A,#N/A,FALSE,"G &amp; A Salaries"}</definedName>
    <definedName name="wrn.1999._.Budget." localSheetId="2"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Salaries";#N/A,#N/A,FALSE,"Parker sal.";#N/A,#N/A,FALSE,"Sheets sal.";#N/A,#N/A,FALSE,"Muntean sal.";#N/A,#N/A,FALSE,"G &amp; A Salaries";#N/A,#N/A,FALSE,"P&amp;L Consol.";#N/A,#N/A,FALSE,"P&amp;L Consol. (2)";#N/A,#N/A,FALSE,"P&amp;L Consol. (3)"}</definedName>
    <definedName name="wrn.1999._.Budget." localSheetId="1"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Salaries";#N/A,#N/A,FALSE,"Parker sal.";#N/A,#N/A,FALSE,"Sheets sal.";#N/A,#N/A,FALSE,"Muntean sal.";#N/A,#N/A,FALSE,"G &amp; A Salaries";#N/A,#N/A,FALSE,"P&amp;L Consol.";#N/A,#N/A,FALSE,"P&amp;L Consol. (2)";#N/A,#N/A,FALSE,"P&amp;L Consol. (3)"}</definedName>
    <definedName name="wrn.1999._.Budget."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Salaries";#N/A,#N/A,FALSE,"Parker sal.";#N/A,#N/A,FALSE,"Sheets sal.";#N/A,#N/A,FALSE,"Muntean sal.";#N/A,#N/A,FALSE,"G &amp; A Salaries";#N/A,#N/A,FALSE,"P&amp;L Consol.";#N/A,#N/A,FALSE,"P&amp;L Consol. (2)";#N/A,#N/A,FALSE,"P&amp;L Consol. (3)"}</definedName>
    <definedName name="wrn.1st._.Half._.Actual._.vs.._.2nd._.Half._.Forecast." localSheetId="2" hidden="1">{"Actual_Page1",#N/A,TRUE,"Actual";"Actual_Page2",#N/A,TRUE,"Actual";"Actual_Page3",#N/A,TRUE,"Actual";"Actual_Page4",#N/A,TRUE,"Actual"}</definedName>
    <definedName name="wrn.1st._.Half._.Actual._.vs.._.2nd._.Half._.Forecast." localSheetId="1" hidden="1">{"Actual_Page1",#N/A,TRUE,"Actual";"Actual_Page2",#N/A,TRUE,"Actual";"Actual_Page3",#N/A,TRUE,"Actual";"Actual_Page4",#N/A,TRUE,"Actual"}</definedName>
    <definedName name="wrn.1st._.Half._.Actual._.vs.._.2nd._.Half._.Forecast." hidden="1">{"Actual_Page1",#N/A,TRUE,"Actual";"Actual_Page2",#N/A,TRUE,"Actual";"Actual_Page3",#N/A,TRUE,"Actual";"Actual_Page4",#N/A,TRUE,"Actual"}</definedName>
    <definedName name="wrn.2." localSheetId="2" hidden="1">{"cover",#N/A,TRUE,"Cover";"toc1",#N/A,TRUE,"TOC";"ts1",#N/A,TRUE,"Transaction Summary";"ei1",#N/A,TRUE,"Earnings Impact";"ad1",#N/A,TRUE,"accretion dilution"}</definedName>
    <definedName name="wrn.2." localSheetId="1" hidden="1">{"cover",#N/A,TRUE,"Cover";"toc1",#N/A,TRUE,"TOC";"ts1",#N/A,TRUE,"Transaction Summary";"ei1",#N/A,TRUE,"Earnings Impact";"ad1",#N/A,TRUE,"accretion dilution"}</definedName>
    <definedName name="wrn.2." hidden="1">{"cover",#N/A,TRUE,"Cover";"toc1",#N/A,TRUE,"TOC";"ts1",#N/A,TRUE,"Transaction Summary";"ei1",#N/A,TRUE,"Earnings Impact";"ad1",#N/A,TRUE,"accretion dilution"}</definedName>
    <definedName name="wrn.2._.pagers." localSheetId="2" hidden="1">{"Cover",#N/A,FALSE,"Cover";"Summary",#N/A,FALSE,"Summarpage"}</definedName>
    <definedName name="wrn.2._.pagers." localSheetId="1" hidden="1">{"Cover",#N/A,FALSE,"Cover";"Summary",#N/A,FALSE,"Summarpage"}</definedName>
    <definedName name="wrn.2._.pagers." hidden="1">{"Cover",#N/A,FALSE,"Cover";"Summary",#N/A,FALSE,"Summarpage"}</definedName>
    <definedName name="wrn.2._.pagers.2" localSheetId="2" hidden="1">{"Cover",#N/A,FALSE,"Cover";"Summary",#N/A,FALSE,"Summarpage"}</definedName>
    <definedName name="wrn.2._.pagers.2" localSheetId="1" hidden="1">{"Cover",#N/A,FALSE,"Cover";"Summary",#N/A,FALSE,"Summarpage"}</definedName>
    <definedName name="wrn.2._.pagers.2" hidden="1">{"Cover",#N/A,FALSE,"Cover";"Summary",#N/A,FALSE,"Summarpage"}</definedName>
    <definedName name="wrn.20." localSheetId="2" hidden="1">{"cover",#N/A,TRUE,"Cover";"toc5",#N/A,TRUE,"TOC";"over",#N/A,TRUE,"Overview";"ts2",#N/A,TRUE,"Det_Trans_Sum";"ei3c",#N/A,TRUE,"Earnings Impact";"ad3",#N/A,TRUE,"accretion dilution";"pfis3",#N/A,TRUE,"Pro Forma Income Statement";"ca3",#N/A,TRUE,"Contribution_Analysis";"acq3c",#N/A,TRUE,"Acquirer";"tar3c",#N/A,TRUE,"Target"}</definedName>
    <definedName name="wrn.20." localSheetId="1" hidden="1">{"cover",#N/A,TRUE,"Cover";"toc5",#N/A,TRUE,"TOC";"over",#N/A,TRUE,"Overview";"ts2",#N/A,TRUE,"Det_Trans_Sum";"ei3c",#N/A,TRUE,"Earnings Impact";"ad3",#N/A,TRUE,"accretion dilution";"pfis3",#N/A,TRUE,"Pro Forma Income Statement";"ca3",#N/A,TRUE,"Contribution_Analysis";"acq3c",#N/A,TRUE,"Acquirer";"tar3c",#N/A,TRUE,"Target"}</definedName>
    <definedName name="wrn.20." hidden="1">{"cover",#N/A,TRUE,"Cover";"toc5",#N/A,TRUE,"TOC";"over",#N/A,TRUE,"Overview";"ts2",#N/A,TRUE,"Det_Trans_Sum";"ei3c",#N/A,TRUE,"Earnings Impact";"ad3",#N/A,TRUE,"accretion dilution";"pfis3",#N/A,TRUE,"Pro Forma Income Statement";"ca3",#N/A,TRUE,"Contribution_Analysis";"acq3c",#N/A,TRUE,"Acquirer";"tar3c",#N/A,TRUE,"Target"}</definedName>
    <definedName name="wrn.21." localSheetId="2" hidden="1">{"cover",#N/A,TRUE,"Cover";"toc6",#N/A,TRUE,"TOC";"over",#N/A,TRUE,"Overview";"ts2",#N/A,TRUE,"Det_Trans_Sum";"eic",#N/A,TRUE,"Earnings Impact";"ad",#N/A,TRUE,"accretion dilution";"hg",#N/A,TRUE,"Has-Gets";"pfis",#N/A,TRUE,"Pro Forma Income Statement";"ca",#N/A,TRUE,"Contribution_Analysis";"acqc",#N/A,TRUE,"Acquirer";"tarc",#N/A,TRUE,"Target"}</definedName>
    <definedName name="wrn.21." localSheetId="1" hidden="1">{"cover",#N/A,TRUE,"Cover";"toc6",#N/A,TRUE,"TOC";"over",#N/A,TRUE,"Overview";"ts2",#N/A,TRUE,"Det_Trans_Sum";"eic",#N/A,TRUE,"Earnings Impact";"ad",#N/A,TRUE,"accretion dilution";"hg",#N/A,TRUE,"Has-Gets";"pfis",#N/A,TRUE,"Pro Forma Income Statement";"ca",#N/A,TRUE,"Contribution_Analysis";"acqc",#N/A,TRUE,"Acquirer";"tarc",#N/A,TRUE,"Target"}</definedName>
    <definedName name="wrn.21." hidden="1">{"cover",#N/A,TRUE,"Cover";"toc6",#N/A,TRUE,"TOC";"over",#N/A,TRUE,"Overview";"ts2",#N/A,TRUE,"Det_Trans_Sum";"eic",#N/A,TRUE,"Earnings Impact";"ad",#N/A,TRUE,"accretion dilution";"hg",#N/A,TRUE,"Has-Gets";"pfis",#N/A,TRUE,"Pro Forma Income Statement";"ca",#N/A,TRUE,"Contribution_Analysis";"acqc",#N/A,TRUE,"Acquirer";"tarc",#N/A,TRUE,"Target"}</definedName>
    <definedName name="wrn.22." localSheetId="2" hidden="1">{"cover",#N/A,TRUE,"Cover";"toc6",#N/A,TRUE,"TOC";"over",#N/A,TRUE,"Overview";"ts2",#N/A,TRUE,"Det_Trans_Sum";"ei1c",#N/A,TRUE,"Earnings Impact";"ad1",#N/A,TRUE,"accretion dilution";"hg1",#N/A,TRUE,"Has-Gets";"pfis1",#N/A,TRUE,"Pro Forma Income Statement";"ca1",#N/A,TRUE,"Contribution_Analysis";"acq1c",#N/A,TRUE,"Acquirer";"tar1c",#N/A,TRUE,"Target"}</definedName>
    <definedName name="wrn.22." localSheetId="1" hidden="1">{"cover",#N/A,TRUE,"Cover";"toc6",#N/A,TRUE,"TOC";"over",#N/A,TRUE,"Overview";"ts2",#N/A,TRUE,"Det_Trans_Sum";"ei1c",#N/A,TRUE,"Earnings Impact";"ad1",#N/A,TRUE,"accretion dilution";"hg1",#N/A,TRUE,"Has-Gets";"pfis1",#N/A,TRUE,"Pro Forma Income Statement";"ca1",#N/A,TRUE,"Contribution_Analysis";"acq1c",#N/A,TRUE,"Acquirer";"tar1c",#N/A,TRUE,"Target"}</definedName>
    <definedName name="wrn.22." hidden="1">{"cover",#N/A,TRUE,"Cover";"toc6",#N/A,TRUE,"TOC";"over",#N/A,TRUE,"Overview";"ts2",#N/A,TRUE,"Det_Trans_Sum";"ei1c",#N/A,TRUE,"Earnings Impact";"ad1",#N/A,TRUE,"accretion dilution";"hg1",#N/A,TRUE,"Has-Gets";"pfis1",#N/A,TRUE,"Pro Forma Income Statement";"ca1",#N/A,TRUE,"Contribution_Analysis";"acq1c",#N/A,TRUE,"Acquirer";"tar1c",#N/A,TRUE,"Target"}</definedName>
    <definedName name="wrn.23." localSheetId="2" hidden="1">{"cover",#N/A,TRUE,"Cover";"toc6",#N/A,TRUE,"TOC";"pfis3",#N/A,TRUE,"Overview";"ts2",#N/A,TRUE,"Det_Trans_Sum";"ei2c",#N/A,TRUE,"Earnings Impact";"ad2",#N/A,TRUE,"accretion dilution";"hg2",#N/A,TRUE,"Has-Gets";"pfis2",#N/A,TRUE,"Pro Forma Income Statement";"ca2",#N/A,TRUE,"Contribution_Analysis";"acq2c",#N/A,TRUE,"Acquirer";"tar2c",#N/A,TRUE,"Target"}</definedName>
    <definedName name="wrn.23." localSheetId="1" hidden="1">{"cover",#N/A,TRUE,"Cover";"toc6",#N/A,TRUE,"TOC";"pfis3",#N/A,TRUE,"Overview";"ts2",#N/A,TRUE,"Det_Trans_Sum";"ei2c",#N/A,TRUE,"Earnings Impact";"ad2",#N/A,TRUE,"accretion dilution";"hg2",#N/A,TRUE,"Has-Gets";"pfis2",#N/A,TRUE,"Pro Forma Income Statement";"ca2",#N/A,TRUE,"Contribution_Analysis";"acq2c",#N/A,TRUE,"Acquirer";"tar2c",#N/A,TRUE,"Target"}</definedName>
    <definedName name="wrn.23." hidden="1">{"cover",#N/A,TRUE,"Cover";"toc6",#N/A,TRUE,"TOC";"pfis3",#N/A,TRUE,"Overview";"ts2",#N/A,TRUE,"Det_Trans_Sum";"ei2c",#N/A,TRUE,"Earnings Impact";"ad2",#N/A,TRUE,"accretion dilution";"hg2",#N/A,TRUE,"Has-Gets";"pfis2",#N/A,TRUE,"Pro Forma Income Statement";"ca2",#N/A,TRUE,"Contribution_Analysis";"acq2c",#N/A,TRUE,"Acquirer";"tar2c",#N/A,TRUE,"Target"}</definedName>
    <definedName name="wrn.24." localSheetId="2" hidden="1">{"cover",#N/A,TRUE,"Cover";"toc6",#N/A,TRUE,"TOC";"over",#N/A,TRUE,"Overview";"ts2",#N/A,TRUE,"Det_Trans_Sum";"ei3c",#N/A,TRUE,"Earnings Impact";"ad3",#N/A,TRUE,"accretion dilution";"hg3",#N/A,TRUE,"Has-Gets";"pfis",#N/A,TRUE,"Pro Forma Income Statement";"ca3",#N/A,TRUE,"Contribution_Analysis";"acq3c",#N/A,TRUE,"Acquirer";"tar3c",#N/A,TRUE,"Target"}</definedName>
    <definedName name="wrn.24." localSheetId="1" hidden="1">{"cover",#N/A,TRUE,"Cover";"toc6",#N/A,TRUE,"TOC";"over",#N/A,TRUE,"Overview";"ts2",#N/A,TRUE,"Det_Trans_Sum";"ei3c",#N/A,TRUE,"Earnings Impact";"ad3",#N/A,TRUE,"accretion dilution";"hg3",#N/A,TRUE,"Has-Gets";"pfis",#N/A,TRUE,"Pro Forma Income Statement";"ca3",#N/A,TRUE,"Contribution_Analysis";"acq3c",#N/A,TRUE,"Acquirer";"tar3c",#N/A,TRUE,"Target"}</definedName>
    <definedName name="wrn.24." hidden="1">{"cover",#N/A,TRUE,"Cover";"toc6",#N/A,TRUE,"TOC";"over",#N/A,TRUE,"Overview";"ts2",#N/A,TRUE,"Det_Trans_Sum";"ei3c",#N/A,TRUE,"Earnings Impact";"ad3",#N/A,TRUE,"accretion dilution";"hg3",#N/A,TRUE,"Has-Gets";"pfis",#N/A,TRUE,"Pro Forma Income Statement";"ca3",#N/A,TRUE,"Contribution_Analysis";"acq3c",#N/A,TRUE,"Acquirer";"tar3c",#N/A,TRUE,"Target"}</definedName>
    <definedName name="wrn.25." localSheetId="2" hidden="1">{"cover",#N/A,TRUE,"Cover";"toc3",#N/A,TRUE,"TOC";"over",#N/A,TRUE,"Overview";"ts2",#N/A,TRUE,"Det_Trans_Sum";"ei",#N/A,TRUE,"Earnings Impact";"ad",#N/A,TRUE,"accretion dilution";"pfis",#N/A,TRUE,"Pro Forma Income Statement";"acq",#N/A,TRUE,"Acquirer";"tar",#N/A,TRUE,"Target"}</definedName>
    <definedName name="wrn.25." localSheetId="1" hidden="1">{"cover",#N/A,TRUE,"Cover";"toc3",#N/A,TRUE,"TOC";"over",#N/A,TRUE,"Overview";"ts2",#N/A,TRUE,"Det_Trans_Sum";"ei",#N/A,TRUE,"Earnings Impact";"ad",#N/A,TRUE,"accretion dilution";"pfis",#N/A,TRUE,"Pro Forma Income Statement";"acq",#N/A,TRUE,"Acquirer";"tar",#N/A,TRUE,"Target"}</definedName>
    <definedName name="wrn.25." hidden="1">{"cover",#N/A,TRUE,"Cover";"toc3",#N/A,TRUE,"TOC";"over",#N/A,TRUE,"Overview";"ts2",#N/A,TRUE,"Det_Trans_Sum";"ei",#N/A,TRUE,"Earnings Impact";"ad",#N/A,TRUE,"accretion dilution";"pfis",#N/A,TRUE,"Pro Forma Income Statement";"acq",#N/A,TRUE,"Acquirer";"tar",#N/A,TRUE,"Target"}</definedName>
    <definedName name="wrn.26." localSheetId="2" hidden="1">{"cover",#N/A,TRUE,"Cover";"toc3",#N/A,TRUE,"TOC";"over",#N/A,TRUE,"Overview";"ts2",#N/A,TRUE,"Det_Trans_Sum";"ei1",#N/A,TRUE,"Earnings Impact";"ad1",#N/A,TRUE,"accretion dilution";"pfis1",#N/A,TRUE,"Pro Forma Income Statement";"acq1",#N/A,TRUE,"Acquirer";"tar1",#N/A,TRUE,"Target"}</definedName>
    <definedName name="wrn.26." localSheetId="1" hidden="1">{"cover",#N/A,TRUE,"Cover";"toc3",#N/A,TRUE,"TOC";"over",#N/A,TRUE,"Overview";"ts2",#N/A,TRUE,"Det_Trans_Sum";"ei1",#N/A,TRUE,"Earnings Impact";"ad1",#N/A,TRUE,"accretion dilution";"pfis1",#N/A,TRUE,"Pro Forma Income Statement";"acq1",#N/A,TRUE,"Acquirer";"tar1",#N/A,TRUE,"Target"}</definedName>
    <definedName name="wrn.26." hidden="1">{"cover",#N/A,TRUE,"Cover";"toc3",#N/A,TRUE,"TOC";"over",#N/A,TRUE,"Overview";"ts2",#N/A,TRUE,"Det_Trans_Sum";"ei1",#N/A,TRUE,"Earnings Impact";"ad1",#N/A,TRUE,"accretion dilution";"pfis1",#N/A,TRUE,"Pro Forma Income Statement";"acq1",#N/A,TRUE,"Acquirer";"tar1",#N/A,TRUE,"Target"}</definedName>
    <definedName name="wrn.27." localSheetId="2" hidden="1">{"cover",#N/A,TRUE,"Cover";"toc3",#N/A,TRUE,"TOC";"over",#N/A,TRUE,"Overview";"ts2",#N/A,TRUE,"Det_Trans_Sum";"ei2",#N/A,TRUE,"Earnings Impact";"ad2",#N/A,TRUE,"accretion dilution";"pfis2",#N/A,TRUE,"Pro Forma Income Statement";"acq2",#N/A,TRUE,"Acquirer";"tar2",#N/A,TRUE,"Target"}</definedName>
    <definedName name="wrn.27." localSheetId="1" hidden="1">{"cover",#N/A,TRUE,"Cover";"toc3",#N/A,TRUE,"TOC";"over",#N/A,TRUE,"Overview";"ts2",#N/A,TRUE,"Det_Trans_Sum";"ei2",#N/A,TRUE,"Earnings Impact";"ad2",#N/A,TRUE,"accretion dilution";"pfis2",#N/A,TRUE,"Pro Forma Income Statement";"acq2",#N/A,TRUE,"Acquirer";"tar2",#N/A,TRUE,"Target"}</definedName>
    <definedName name="wrn.27." hidden="1">{"cover",#N/A,TRUE,"Cover";"toc3",#N/A,TRUE,"TOC";"over",#N/A,TRUE,"Overview";"ts2",#N/A,TRUE,"Det_Trans_Sum";"ei2",#N/A,TRUE,"Earnings Impact";"ad2",#N/A,TRUE,"accretion dilution";"pfis2",#N/A,TRUE,"Pro Forma Income Statement";"acq2",#N/A,TRUE,"Acquirer";"tar2",#N/A,TRUE,"Target"}</definedName>
    <definedName name="wrn.28." localSheetId="2" hidden="1">{"cover",#N/A,TRUE,"Cover";"toc3",#N/A,TRUE,"TOC";"over",#N/A,TRUE,"Overview";"ts2",#N/A,TRUE,"Det_Trans_Sum";"ei3",#N/A,TRUE,"Earnings Impact";"ad3",#N/A,TRUE,"accretion dilution";"pfis3",#N/A,TRUE,"Pro Forma Income Statement";"acq3",#N/A,TRUE,"Acquirer";"tar3",#N/A,TRUE,"Target"}</definedName>
    <definedName name="wrn.28." localSheetId="1" hidden="1">{"cover",#N/A,TRUE,"Cover";"toc3",#N/A,TRUE,"TOC";"over",#N/A,TRUE,"Overview";"ts2",#N/A,TRUE,"Det_Trans_Sum";"ei3",#N/A,TRUE,"Earnings Impact";"ad3",#N/A,TRUE,"accretion dilution";"pfis3",#N/A,TRUE,"Pro Forma Income Statement";"acq3",#N/A,TRUE,"Acquirer";"tar3",#N/A,TRUE,"Target"}</definedName>
    <definedName name="wrn.28." hidden="1">{"cover",#N/A,TRUE,"Cover";"toc3",#N/A,TRUE,"TOC";"over",#N/A,TRUE,"Overview";"ts2",#N/A,TRUE,"Det_Trans_Sum";"ei3",#N/A,TRUE,"Earnings Impact";"ad3",#N/A,TRUE,"accretion dilution";"pfis3",#N/A,TRUE,"Pro Forma Income Statement";"acq3",#N/A,TRUE,"Acquirer";"tar3",#N/A,TRUE,"Target"}</definedName>
    <definedName name="wrn.29." localSheetId="2" hidden="1">{"cover",#N/A,TRUE,"Cover";"toc4",#N/A,TRUE,"TOC";"over",#N/A,TRUE,"Overview";"ts2",#N/A,TRUE,"Det_Trans_Sum";"ei",#N/A,TRUE,"Earnings Impact";"ad",#N/A,TRUE,"accretion dilution";"tas",#N/A,TRUE,"TaintedShares";"hg",#N/A,TRUE,"Has-Gets";"pfis",#N/A,TRUE,"Pro Forma Income Statement";"ca",#N/A,TRUE,"Contribution_Analysis";"acq",#N/A,TRUE,"Acquirer";"tar",#N/A,TRUE,"Target"}</definedName>
    <definedName name="wrn.29." localSheetId="1" hidden="1">{"cover",#N/A,TRUE,"Cover";"toc4",#N/A,TRUE,"TOC";"over",#N/A,TRUE,"Overview";"ts2",#N/A,TRUE,"Det_Trans_Sum";"ei",#N/A,TRUE,"Earnings Impact";"ad",#N/A,TRUE,"accretion dilution";"tas",#N/A,TRUE,"TaintedShares";"hg",#N/A,TRUE,"Has-Gets";"pfis",#N/A,TRUE,"Pro Forma Income Statement";"ca",#N/A,TRUE,"Contribution_Analysis";"acq",#N/A,TRUE,"Acquirer";"tar",#N/A,TRUE,"Target"}</definedName>
    <definedName name="wrn.29." hidden="1">{"cover",#N/A,TRUE,"Cover";"toc4",#N/A,TRUE,"TOC";"over",#N/A,TRUE,"Overview";"ts2",#N/A,TRUE,"Det_Trans_Sum";"ei",#N/A,TRUE,"Earnings Impact";"ad",#N/A,TRUE,"accretion dilution";"tas",#N/A,TRUE,"TaintedShares";"hg",#N/A,TRUE,"Has-Gets";"pfis",#N/A,TRUE,"Pro Forma Income Statement";"ca",#N/A,TRUE,"Contribution_Analysis";"acq",#N/A,TRUE,"Acquirer";"tar",#N/A,TRUE,"Target"}</definedName>
    <definedName name="wrn.2nd._.Half._.Forecast._.vs.._.Budget." localSheetId="2" hidden="1">{"Forecast_Page1",#N/A,TRUE,"Forecast";"Forecast_Page2",#N/A,TRUE,"Forecast";"Forecast_Page3",#N/A,TRUE,"Forecast";"Forecast_Page4",#N/A,TRUE,"Forecast"}</definedName>
    <definedName name="wrn.2nd._.Half._.Forecast._.vs.._.Budget." localSheetId="1" hidden="1">{"Forecast_Page1",#N/A,TRUE,"Forecast";"Forecast_Page2",#N/A,TRUE,"Forecast";"Forecast_Page3",#N/A,TRUE,"Forecast";"Forecast_Page4",#N/A,TRUE,"Forecast"}</definedName>
    <definedName name="wrn.2nd._.Half._.Forecast._.vs.._.Budget." hidden="1">{"Forecast_Page1",#N/A,TRUE,"Forecast";"Forecast_Page2",#N/A,TRUE,"Forecast";"Forecast_Page3",#N/A,TRUE,"Forecast";"Forecast_Page4",#N/A,TRUE,"Forecast"}</definedName>
    <definedName name="wrn.2nd._.Half._.vs.._.1st._.Half._.Budgets." localSheetId="2" hidden="1">{"Budget_Page1",#N/A,TRUE,"Budget";"Budget_Page2",#N/A,TRUE,"Budget";"Budget_Page3",#N/A,TRUE,"Budget";"Budget_Page4",#N/A,TRUE,"Budget"}</definedName>
    <definedName name="wrn.2nd._.Half._.vs.._.1st._.Half._.Budgets." localSheetId="1" hidden="1">{"Budget_Page1",#N/A,TRUE,"Budget";"Budget_Page2",#N/A,TRUE,"Budget";"Budget_Page3",#N/A,TRUE,"Budget";"Budget_Page4",#N/A,TRUE,"Budget"}</definedName>
    <definedName name="wrn.2nd._.Half._.vs.._.1st._.Half._.Budgets." hidden="1">{"Budget_Page1",#N/A,TRUE,"Budget";"Budget_Page2",#N/A,TRUE,"Budget";"Budget_Page3",#N/A,TRUE,"Budget";"Budget_Page4",#N/A,TRUE,"Budget"}</definedName>
    <definedName name="wrn.2NDQTRRPT." localSheetId="2" hidden="1">{"QTR2",#N/A,FALSE,"OTK6_27";#N/A,#N/A,FALSE,"Q2 Detail";"SIXMTH",#N/A,FALSE,"OTK6_27";"qtr3",#N/A,FALSE,"OTK6_27";#N/A,#N/A,FALSE,"Q3 Detail";"NINEMTH",#N/A,FALSE,"OTK6_27";"qtr4",#N/A,FALSE,"OTK6_27";#N/A,#N/A,FALSE,"Q4 Detail";"YEAR",#N/A,FALSE,"OTK6_27"}</definedName>
    <definedName name="wrn.2NDQTRRPT." localSheetId="1" hidden="1">{"QTR2",#N/A,FALSE,"OTK6_27";#N/A,#N/A,FALSE,"Q2 Detail";"SIXMTH",#N/A,FALSE,"OTK6_27";"qtr3",#N/A,FALSE,"OTK6_27";#N/A,#N/A,FALSE,"Q3 Detail";"NINEMTH",#N/A,FALSE,"OTK6_27";"qtr4",#N/A,FALSE,"OTK6_27";#N/A,#N/A,FALSE,"Q4 Detail";"YEAR",#N/A,FALSE,"OTK6_27"}</definedName>
    <definedName name="wrn.2NDQTRRPT." hidden="1">{"QTR2",#N/A,FALSE,"OTK6_27";#N/A,#N/A,FALSE,"Q2 Detail";"SIXMTH",#N/A,FALSE,"OTK6_27";"qtr3",#N/A,FALSE,"OTK6_27";#N/A,#N/A,FALSE,"Q3 Detail";"NINEMTH",#N/A,FALSE,"OTK6_27";"qtr4",#N/A,FALSE,"OTK6_27";#N/A,#N/A,FALSE,"Q4 Detail";"YEAR",#N/A,FALSE,"OTK6_27"}</definedName>
    <definedName name="wrn.3." localSheetId="2" hidden="1">{"cover",#N/A,TRUE,"Cover";"toc1",#N/A,TRUE,"TOC";"ts1",#N/A,TRUE,"Transaction Summary";"ei2",#N/A,TRUE,"Earnings Impact";"ad2",#N/A,TRUE,"accretion dilution"}</definedName>
    <definedName name="wrn.3." localSheetId="1" hidden="1">{"cover",#N/A,TRUE,"Cover";"toc1",#N/A,TRUE,"TOC";"ts1",#N/A,TRUE,"Transaction Summary";"ei2",#N/A,TRUE,"Earnings Impact";"ad2",#N/A,TRUE,"accretion dilution"}</definedName>
    <definedName name="wrn.3." hidden="1">{"cover",#N/A,TRUE,"Cover";"toc1",#N/A,TRUE,"TOC";"ts1",#N/A,TRUE,"Transaction Summary";"ei2",#N/A,TRUE,"Earnings Impact";"ad2",#N/A,TRUE,"accretion dilution"}</definedName>
    <definedName name="wrn.3.00._.Adv.._.Board." localSheetId="2" hidden="1">{#N/A,#N/A,TRUE,"Fd II Inv. act.";#N/A,#N/A,TRUE,"Fd II Cap. Position ";#N/A,#N/A,TRUE,"FD II Portfolio Summary";#N/A,#N/A,TRUE,"BV Valuation";#N/A,#N/A,TRUE,"FV Valuation";#N/A,#N/A,TRUE,"JRI";#N/A,#N/A,TRUE,"Weasler";#N/A,#N/A,TRUE,"NDS ";#N/A,#N/A,TRUE,"Stronghaven";#N/A,#N/A,TRUE,"Connor";#N/A,#N/A,TRUE,"DSI";#N/A,#N/A,TRUE,"HWC";#N/A,#N/A,TRUE,"Temple";#N/A,#N/A,TRUE,"Fd III Inv. act.";#N/A,#N/A,TRUE,"Fd III Cap. Position ";#N/A,#N/A,TRUE,"FD III Port Summ";#N/A,#N/A,TRUE,"FD III BV";#N/A,#N/A,TRUE,"FD III MV";#N/A,#N/A,TRUE,"Beacon";#N/A,#N/A,TRUE,"CII";#N/A,#N/A,TRUE,"MCA";#N/A,#N/A,TRUE,"Elm";#N/A,#N/A,TRUE,"Tharco";#N/A,#N/A,TRUE,"Dee H";#N/A,#N/A,TRUE,"Globe";#N/A,#N/A,TRUE,"Hunt Valve";#N/A,#N/A,TRUE,"KBA";#N/A,#N/A,TRUE,"Glassmaster";#N/A,#N/A,TRUE,"MLS";#N/A,#N/A,TRUE,"CBSA";#N/A,#N/A,TRUE,"ACE";#N/A,#N/A,TRUE,"United Central";#N/A,#N/A,TRUE,"Jakel";#N/A,#N/A,TRUE,"Lake City ";#N/A,#N/A,TRUE,"Fd IV Inv. act.";#N/A,#N/A,TRUE,"Fd IV Cap. Position  ";#N/A,#N/A,TRUE,"FD IV Portfolio Summary ";#N/A,#N/A,TRUE,"FD IV BV";#N/A,#N/A,TRUE,"Western";#N/A,#N/A,TRUE,"Kranson"}</definedName>
    <definedName name="wrn.3.00._.Adv.._.Board." localSheetId="1" hidden="1">{#N/A,#N/A,TRUE,"Fd II Inv. act.";#N/A,#N/A,TRUE,"Fd II Cap. Position ";#N/A,#N/A,TRUE,"FD II Portfolio Summary";#N/A,#N/A,TRUE,"BV Valuation";#N/A,#N/A,TRUE,"FV Valuation";#N/A,#N/A,TRUE,"JRI";#N/A,#N/A,TRUE,"Weasler";#N/A,#N/A,TRUE,"NDS ";#N/A,#N/A,TRUE,"Stronghaven";#N/A,#N/A,TRUE,"Connor";#N/A,#N/A,TRUE,"DSI";#N/A,#N/A,TRUE,"HWC";#N/A,#N/A,TRUE,"Temple";#N/A,#N/A,TRUE,"Fd III Inv. act.";#N/A,#N/A,TRUE,"Fd III Cap. Position ";#N/A,#N/A,TRUE,"FD III Port Summ";#N/A,#N/A,TRUE,"FD III BV";#N/A,#N/A,TRUE,"FD III MV";#N/A,#N/A,TRUE,"Beacon";#N/A,#N/A,TRUE,"CII";#N/A,#N/A,TRUE,"MCA";#N/A,#N/A,TRUE,"Elm";#N/A,#N/A,TRUE,"Tharco";#N/A,#N/A,TRUE,"Dee H";#N/A,#N/A,TRUE,"Globe";#N/A,#N/A,TRUE,"Hunt Valve";#N/A,#N/A,TRUE,"KBA";#N/A,#N/A,TRUE,"Glassmaster";#N/A,#N/A,TRUE,"MLS";#N/A,#N/A,TRUE,"CBSA";#N/A,#N/A,TRUE,"ACE";#N/A,#N/A,TRUE,"United Central";#N/A,#N/A,TRUE,"Jakel";#N/A,#N/A,TRUE,"Lake City ";#N/A,#N/A,TRUE,"Fd IV Inv. act.";#N/A,#N/A,TRUE,"Fd IV Cap. Position  ";#N/A,#N/A,TRUE,"FD IV Portfolio Summary ";#N/A,#N/A,TRUE,"FD IV BV";#N/A,#N/A,TRUE,"Western";#N/A,#N/A,TRUE,"Kranson"}</definedName>
    <definedName name="wrn.3.00._.Adv.._.Board." hidden="1">{#N/A,#N/A,TRUE,"Fd II Inv. act.";#N/A,#N/A,TRUE,"Fd II Cap. Position ";#N/A,#N/A,TRUE,"FD II Portfolio Summary";#N/A,#N/A,TRUE,"BV Valuation";#N/A,#N/A,TRUE,"FV Valuation";#N/A,#N/A,TRUE,"JRI";#N/A,#N/A,TRUE,"Weasler";#N/A,#N/A,TRUE,"NDS ";#N/A,#N/A,TRUE,"Stronghaven";#N/A,#N/A,TRUE,"Connor";#N/A,#N/A,TRUE,"DSI";#N/A,#N/A,TRUE,"HWC";#N/A,#N/A,TRUE,"Temple";#N/A,#N/A,TRUE,"Fd III Inv. act.";#N/A,#N/A,TRUE,"Fd III Cap. Position ";#N/A,#N/A,TRUE,"FD III Port Summ";#N/A,#N/A,TRUE,"FD III BV";#N/A,#N/A,TRUE,"FD III MV";#N/A,#N/A,TRUE,"Beacon";#N/A,#N/A,TRUE,"CII";#N/A,#N/A,TRUE,"MCA";#N/A,#N/A,TRUE,"Elm";#N/A,#N/A,TRUE,"Tharco";#N/A,#N/A,TRUE,"Dee H";#N/A,#N/A,TRUE,"Globe";#N/A,#N/A,TRUE,"Hunt Valve";#N/A,#N/A,TRUE,"KBA";#N/A,#N/A,TRUE,"Glassmaster";#N/A,#N/A,TRUE,"MLS";#N/A,#N/A,TRUE,"CBSA";#N/A,#N/A,TRUE,"ACE";#N/A,#N/A,TRUE,"United Central";#N/A,#N/A,TRUE,"Jakel";#N/A,#N/A,TRUE,"Lake City ";#N/A,#N/A,TRUE,"Fd IV Inv. act.";#N/A,#N/A,TRUE,"Fd IV Cap. Position  ";#N/A,#N/A,TRUE,"FD IV Portfolio Summary ";#N/A,#N/A,TRUE,"FD IV BV";#N/A,#N/A,TRUE,"Western";#N/A,#N/A,TRUE,"Kranson"}</definedName>
    <definedName name="wrn.30." localSheetId="2" hidden="1">{"cover",#N/A,TRUE,"Cover";"toc4",#N/A,TRUE,"TOC";"over",#N/A,TRUE,"Overview";"ts2",#N/A,TRUE,"Det_Trans_Sum";"ei1",#N/A,TRUE,"Earnings Impact";"ad1",#N/A,TRUE,"accretion dilution";"tas",#N/A,TRUE,"TaintedShares";"hg1",#N/A,TRUE,"Has-Gets";"pfis1",#N/A,TRUE,"Pro Forma Income Statement";"ca1",#N/A,TRUE,"Contribution_Analysis";"acq1",#N/A,TRUE,"Acquirer";"tar1",#N/A,TRUE,"Target"}</definedName>
    <definedName name="wrn.30." localSheetId="1" hidden="1">{"cover",#N/A,TRUE,"Cover";"toc4",#N/A,TRUE,"TOC";"over",#N/A,TRUE,"Overview";"ts2",#N/A,TRUE,"Det_Trans_Sum";"ei1",#N/A,TRUE,"Earnings Impact";"ad1",#N/A,TRUE,"accretion dilution";"tas",#N/A,TRUE,"TaintedShares";"hg1",#N/A,TRUE,"Has-Gets";"pfis1",#N/A,TRUE,"Pro Forma Income Statement";"ca1",#N/A,TRUE,"Contribution_Analysis";"acq1",#N/A,TRUE,"Acquirer";"tar1",#N/A,TRUE,"Target"}</definedName>
    <definedName name="wrn.30." hidden="1">{"cover",#N/A,TRUE,"Cover";"toc4",#N/A,TRUE,"TOC";"over",#N/A,TRUE,"Overview";"ts2",#N/A,TRUE,"Det_Trans_Sum";"ei1",#N/A,TRUE,"Earnings Impact";"ad1",#N/A,TRUE,"accretion dilution";"tas",#N/A,TRUE,"TaintedShares";"hg1",#N/A,TRUE,"Has-Gets";"pfis1",#N/A,TRUE,"Pro Forma Income Statement";"ca1",#N/A,TRUE,"Contribution_Analysis";"acq1",#N/A,TRUE,"Acquirer";"tar1",#N/A,TRUE,"Target"}</definedName>
    <definedName name="wrn.31." localSheetId="2" hidden="1">{"cover",#N/A,TRUE,"Cover";"toc4",#N/A,TRUE,"TOC";"over",#N/A,TRUE,"Overview";"ts2",#N/A,TRUE,"Det_Trans_Sum";"ei2",#N/A,TRUE,"Earnings Impact";"ad2",#N/A,TRUE,"accretion dilution";"tas",#N/A,TRUE,"TaintedShares";"hg2",#N/A,TRUE,"Has-Gets";"pfis2",#N/A,TRUE,"Pro Forma Income Statement";"ca2",#N/A,TRUE,"Contribution_Analysis";"acq2",#N/A,TRUE,"Acquirer";"tar2",#N/A,TRUE,"Target"}</definedName>
    <definedName name="wrn.31." localSheetId="1" hidden="1">{"cover",#N/A,TRUE,"Cover";"toc4",#N/A,TRUE,"TOC";"over",#N/A,TRUE,"Overview";"ts2",#N/A,TRUE,"Det_Trans_Sum";"ei2",#N/A,TRUE,"Earnings Impact";"ad2",#N/A,TRUE,"accretion dilution";"tas",#N/A,TRUE,"TaintedShares";"hg2",#N/A,TRUE,"Has-Gets";"pfis2",#N/A,TRUE,"Pro Forma Income Statement";"ca2",#N/A,TRUE,"Contribution_Analysis";"acq2",#N/A,TRUE,"Acquirer";"tar2",#N/A,TRUE,"Target"}</definedName>
    <definedName name="wrn.31." hidden="1">{"cover",#N/A,TRUE,"Cover";"toc4",#N/A,TRUE,"TOC";"over",#N/A,TRUE,"Overview";"ts2",#N/A,TRUE,"Det_Trans_Sum";"ei2",#N/A,TRUE,"Earnings Impact";"ad2",#N/A,TRUE,"accretion dilution";"tas",#N/A,TRUE,"TaintedShares";"hg2",#N/A,TRUE,"Has-Gets";"pfis2",#N/A,TRUE,"Pro Forma Income Statement";"ca2",#N/A,TRUE,"Contribution_Analysis";"acq2",#N/A,TRUE,"Acquirer";"tar2",#N/A,TRUE,"Target"}</definedName>
    <definedName name="wrn.32." localSheetId="2" hidden="1">{"cover",#N/A,TRUE,"Cover";"toc4",#N/A,TRUE,"TOC";"over",#N/A,TRUE,"Overview";"ts2",#N/A,TRUE,"Det_Trans_Sum";"ei3",#N/A,TRUE,"Earnings Impact";"ad3",#N/A,TRUE,"accretion dilution";"tas",#N/A,TRUE,"TaintedShares";"hg3",#N/A,TRUE,"Has-Gets";"pfis3",#N/A,TRUE,"Pro Forma Income Statement";"ca3",#N/A,TRUE,"Contribution_Analysis";"acq3",#N/A,TRUE,"Acquirer";"tar3",#N/A,TRUE,"Target"}</definedName>
    <definedName name="wrn.32." localSheetId="1" hidden="1">{"cover",#N/A,TRUE,"Cover";"toc4",#N/A,TRUE,"TOC";"over",#N/A,TRUE,"Overview";"ts2",#N/A,TRUE,"Det_Trans_Sum";"ei3",#N/A,TRUE,"Earnings Impact";"ad3",#N/A,TRUE,"accretion dilution";"tas",#N/A,TRUE,"TaintedShares";"hg3",#N/A,TRUE,"Has-Gets";"pfis3",#N/A,TRUE,"Pro Forma Income Statement";"ca3",#N/A,TRUE,"Contribution_Analysis";"acq3",#N/A,TRUE,"Acquirer";"tar3",#N/A,TRUE,"Target"}</definedName>
    <definedName name="wrn.32." hidden="1">{"cover",#N/A,TRUE,"Cover";"toc4",#N/A,TRUE,"TOC";"over",#N/A,TRUE,"Overview";"ts2",#N/A,TRUE,"Det_Trans_Sum";"ei3",#N/A,TRUE,"Earnings Impact";"ad3",#N/A,TRUE,"accretion dilution";"tas",#N/A,TRUE,"TaintedShares";"hg3",#N/A,TRUE,"Has-Gets";"pfis3",#N/A,TRUE,"Pro Forma Income Statement";"ca3",#N/A,TRUE,"Contribution_Analysis";"acq3",#N/A,TRUE,"Acquirer";"tar3",#N/A,TRUE,"Target"}</definedName>
    <definedName name="wrn.33." localSheetId="2" hidden="1">{"cover",#N/A,TRUE,"Cover";"toc5",#N/A,TRUE,"TOC";"over",#N/A,TRUE,"Overview";"ts2",#N/A,TRUE,"Det_Trans_Sum";"ei",#N/A,TRUE,"Earnings Impact";"ad",#N/A,TRUE,"accretion dilution";"pfis",#N/A,TRUE,"Pro Forma Income Statement";"ca",#N/A,TRUE,"Contribution_Analysis";"acq",#N/A,TRUE,"Acquirer";"tar",#N/A,TRUE,"Target"}</definedName>
    <definedName name="wrn.33." localSheetId="1" hidden="1">{"cover",#N/A,TRUE,"Cover";"toc5",#N/A,TRUE,"TOC";"over",#N/A,TRUE,"Overview";"ts2",#N/A,TRUE,"Det_Trans_Sum";"ei",#N/A,TRUE,"Earnings Impact";"ad",#N/A,TRUE,"accretion dilution";"pfis",#N/A,TRUE,"Pro Forma Income Statement";"ca",#N/A,TRUE,"Contribution_Analysis";"acq",#N/A,TRUE,"Acquirer";"tar",#N/A,TRUE,"Target"}</definedName>
    <definedName name="wrn.33." hidden="1">{"cover",#N/A,TRUE,"Cover";"toc5",#N/A,TRUE,"TOC";"over",#N/A,TRUE,"Overview";"ts2",#N/A,TRUE,"Det_Trans_Sum";"ei",#N/A,TRUE,"Earnings Impact";"ad",#N/A,TRUE,"accretion dilution";"pfis",#N/A,TRUE,"Pro Forma Income Statement";"ca",#N/A,TRUE,"Contribution_Analysis";"acq",#N/A,TRUE,"Acquirer";"tar",#N/A,TRUE,"Target"}</definedName>
    <definedName name="wrn.34." localSheetId="2" hidden="1">{"cover",#N/A,TRUE,"Cover";"toc5",#N/A,TRUE,"TOC";"over",#N/A,TRUE,"Overview";"ts2",#N/A,TRUE,"Det_Trans_Sum";"ei1",#N/A,TRUE,"Earnings Impact";"ad1",#N/A,TRUE,"accretion dilution";"pfis1",#N/A,TRUE,"Pro Forma Income Statement";"ca1",#N/A,TRUE,"Contribution_Analysis";"acq1",#N/A,TRUE,"Acquirer";"tar1",#N/A,TRUE,"Target"}</definedName>
    <definedName name="wrn.34." localSheetId="1" hidden="1">{"cover",#N/A,TRUE,"Cover";"toc5",#N/A,TRUE,"TOC";"over",#N/A,TRUE,"Overview";"ts2",#N/A,TRUE,"Det_Trans_Sum";"ei1",#N/A,TRUE,"Earnings Impact";"ad1",#N/A,TRUE,"accretion dilution";"pfis1",#N/A,TRUE,"Pro Forma Income Statement";"ca1",#N/A,TRUE,"Contribution_Analysis";"acq1",#N/A,TRUE,"Acquirer";"tar1",#N/A,TRUE,"Target"}</definedName>
    <definedName name="wrn.34." hidden="1">{"cover",#N/A,TRUE,"Cover";"toc5",#N/A,TRUE,"TOC";"over",#N/A,TRUE,"Overview";"ts2",#N/A,TRUE,"Det_Trans_Sum";"ei1",#N/A,TRUE,"Earnings Impact";"ad1",#N/A,TRUE,"accretion dilution";"pfis1",#N/A,TRUE,"Pro Forma Income Statement";"ca1",#N/A,TRUE,"Contribution_Analysis";"acq1",#N/A,TRUE,"Acquirer";"tar1",#N/A,TRUE,"Target"}</definedName>
    <definedName name="wrn.35." localSheetId="2" hidden="1">{"cover",#N/A,TRUE,"Cover";"toc5",#N/A,TRUE,"TOC";"over",#N/A,TRUE,"Overview";"ts2",#N/A,TRUE,"Det_Trans_Sum";"ei2",#N/A,TRUE,"Earnings Impact";"ad2",#N/A,TRUE,"accretion dilution";"pfis2",#N/A,TRUE,"Pro Forma Income Statement";"ca2",#N/A,TRUE,"Contribution_Analysis";"acq2",#N/A,TRUE,"Acquirer";"tar2",#N/A,TRUE,"Target"}</definedName>
    <definedName name="wrn.35." localSheetId="1" hidden="1">{"cover",#N/A,TRUE,"Cover";"toc5",#N/A,TRUE,"TOC";"over",#N/A,TRUE,"Overview";"ts2",#N/A,TRUE,"Det_Trans_Sum";"ei2",#N/A,TRUE,"Earnings Impact";"ad2",#N/A,TRUE,"accretion dilution";"pfis2",#N/A,TRUE,"Pro Forma Income Statement";"ca2",#N/A,TRUE,"Contribution_Analysis";"acq2",#N/A,TRUE,"Acquirer";"tar2",#N/A,TRUE,"Target"}</definedName>
    <definedName name="wrn.35." hidden="1">{"cover",#N/A,TRUE,"Cover";"toc5",#N/A,TRUE,"TOC";"over",#N/A,TRUE,"Overview";"ts2",#N/A,TRUE,"Det_Trans_Sum";"ei2",#N/A,TRUE,"Earnings Impact";"ad2",#N/A,TRUE,"accretion dilution";"pfis2",#N/A,TRUE,"Pro Forma Income Statement";"ca2",#N/A,TRUE,"Contribution_Analysis";"acq2",#N/A,TRUE,"Acquirer";"tar2",#N/A,TRUE,"Target"}</definedName>
    <definedName name="wrn.36." localSheetId="2" hidden="1">{"cover",#N/A,TRUE,"Cover";"toc5",#N/A,TRUE,"TOC";"over",#N/A,TRUE,"Overview";"ts2",#N/A,TRUE,"Det_Trans_Sum";"ei3",#N/A,TRUE,"Earnings Impact";"ad3",#N/A,TRUE,"accretion dilution";"pfis3",#N/A,TRUE,"Pro Forma Income Statement";"ca3",#N/A,TRUE,"Contribution_Analysis";"acq3",#N/A,TRUE,"Acquirer";"tar3",#N/A,TRUE,"Target"}</definedName>
    <definedName name="wrn.36." localSheetId="1" hidden="1">{"cover",#N/A,TRUE,"Cover";"toc5",#N/A,TRUE,"TOC";"over",#N/A,TRUE,"Overview";"ts2",#N/A,TRUE,"Det_Trans_Sum";"ei3",#N/A,TRUE,"Earnings Impact";"ad3",#N/A,TRUE,"accretion dilution";"pfis3",#N/A,TRUE,"Pro Forma Income Statement";"ca3",#N/A,TRUE,"Contribution_Analysis";"acq3",#N/A,TRUE,"Acquirer";"tar3",#N/A,TRUE,"Target"}</definedName>
    <definedName name="wrn.36." hidden="1">{"cover",#N/A,TRUE,"Cover";"toc5",#N/A,TRUE,"TOC";"over",#N/A,TRUE,"Overview";"ts2",#N/A,TRUE,"Det_Trans_Sum";"ei3",#N/A,TRUE,"Earnings Impact";"ad3",#N/A,TRUE,"accretion dilution";"pfis3",#N/A,TRUE,"Pro Forma Income Statement";"ca3",#N/A,TRUE,"Contribution_Analysis";"acq3",#N/A,TRUE,"Acquirer";"tar3",#N/A,TRUE,"Target"}</definedName>
    <definedName name="wrn.37." localSheetId="2" hidden="1">{"cover",#N/A,TRUE,"Cover";"toc6",#N/A,TRUE,"TOC";"over",#N/A,TRUE,"Overview";"ts2",#N/A,TRUE,"Det_Trans_Sum";"ei",#N/A,TRUE,"Earnings Impact";"ad",#N/A,TRUE,"accretion dilution";"hg",#N/A,TRUE,"Has-Gets";"pfis",#N/A,TRUE,"Pro Forma Income Statement";"ca",#N/A,TRUE,"Contribution_Analysis";"acq",#N/A,TRUE,"Acquirer";"tar",#N/A,TRUE,"Target"}</definedName>
    <definedName name="wrn.37." localSheetId="1" hidden="1">{"cover",#N/A,TRUE,"Cover";"toc6",#N/A,TRUE,"TOC";"over",#N/A,TRUE,"Overview";"ts2",#N/A,TRUE,"Det_Trans_Sum";"ei",#N/A,TRUE,"Earnings Impact";"ad",#N/A,TRUE,"accretion dilution";"hg",#N/A,TRUE,"Has-Gets";"pfis",#N/A,TRUE,"Pro Forma Income Statement";"ca",#N/A,TRUE,"Contribution_Analysis";"acq",#N/A,TRUE,"Acquirer";"tar",#N/A,TRUE,"Target"}</definedName>
    <definedName name="wrn.37." hidden="1">{"cover",#N/A,TRUE,"Cover";"toc6",#N/A,TRUE,"TOC";"over",#N/A,TRUE,"Overview";"ts2",#N/A,TRUE,"Det_Trans_Sum";"ei",#N/A,TRUE,"Earnings Impact";"ad",#N/A,TRUE,"accretion dilution";"hg",#N/A,TRUE,"Has-Gets";"pfis",#N/A,TRUE,"Pro Forma Income Statement";"ca",#N/A,TRUE,"Contribution_Analysis";"acq",#N/A,TRUE,"Acquirer";"tar",#N/A,TRUE,"Target"}</definedName>
    <definedName name="wrn.38." localSheetId="2" hidden="1">{"cover",#N/A,TRUE,"Cover";"toc6",#N/A,TRUE,"TOC";"over",#N/A,TRUE,"Overview";"ts2",#N/A,TRUE,"Det_Trans_Sum";"ei1",#N/A,TRUE,"Earnings Impact";"ad1",#N/A,TRUE,"accretion dilution";"hg1",#N/A,TRUE,"Has-Gets";"pfis1",#N/A,TRUE,"Pro Forma Income Statement";"ca1",#N/A,TRUE,"Contribution_Analysis";"acq1",#N/A,TRUE,"Acquirer";"tar1",#N/A,TRUE,"Target"}</definedName>
    <definedName name="wrn.38." localSheetId="1" hidden="1">{"cover",#N/A,TRUE,"Cover";"toc6",#N/A,TRUE,"TOC";"over",#N/A,TRUE,"Overview";"ts2",#N/A,TRUE,"Det_Trans_Sum";"ei1",#N/A,TRUE,"Earnings Impact";"ad1",#N/A,TRUE,"accretion dilution";"hg1",#N/A,TRUE,"Has-Gets";"pfis1",#N/A,TRUE,"Pro Forma Income Statement";"ca1",#N/A,TRUE,"Contribution_Analysis";"acq1",#N/A,TRUE,"Acquirer";"tar1",#N/A,TRUE,"Target"}</definedName>
    <definedName name="wrn.38." hidden="1">{"cover",#N/A,TRUE,"Cover";"toc6",#N/A,TRUE,"TOC";"over",#N/A,TRUE,"Overview";"ts2",#N/A,TRUE,"Det_Trans_Sum";"ei1",#N/A,TRUE,"Earnings Impact";"ad1",#N/A,TRUE,"accretion dilution";"hg1",#N/A,TRUE,"Has-Gets";"pfis1",#N/A,TRUE,"Pro Forma Income Statement";"ca1",#N/A,TRUE,"Contribution_Analysis";"acq1",#N/A,TRUE,"Acquirer";"tar1",#N/A,TRUE,"Target"}</definedName>
    <definedName name="wrn.39." localSheetId="2" hidden="1">{"cover",#N/A,TRUE,"Cover";"toc6",#N/A,TRUE,"TOC";"over",#N/A,TRUE,"Overview";"ts2",#N/A,TRUE,"Det_Trans_Sum";"ei2",#N/A,TRUE,"Earnings Impact";"ad2",#N/A,TRUE,"accretion dilution";"hg2",#N/A,TRUE,"Has-Gets";"pfis2",#N/A,TRUE,"Pro Forma Income Statement";"ca2",#N/A,TRUE,"Contribution_Analysis";"acq2",#N/A,TRUE,"Acquirer";"tar2",#N/A,TRUE,"Target"}</definedName>
    <definedName name="wrn.39." localSheetId="1" hidden="1">{"cover",#N/A,TRUE,"Cover";"toc6",#N/A,TRUE,"TOC";"over",#N/A,TRUE,"Overview";"ts2",#N/A,TRUE,"Det_Trans_Sum";"ei2",#N/A,TRUE,"Earnings Impact";"ad2",#N/A,TRUE,"accretion dilution";"hg2",#N/A,TRUE,"Has-Gets";"pfis2",#N/A,TRUE,"Pro Forma Income Statement";"ca2",#N/A,TRUE,"Contribution_Analysis";"acq2",#N/A,TRUE,"Acquirer";"tar2",#N/A,TRUE,"Target"}</definedName>
    <definedName name="wrn.39." hidden="1">{"cover",#N/A,TRUE,"Cover";"toc6",#N/A,TRUE,"TOC";"over",#N/A,TRUE,"Overview";"ts2",#N/A,TRUE,"Det_Trans_Sum";"ei2",#N/A,TRUE,"Earnings Impact";"ad2",#N/A,TRUE,"accretion dilution";"hg2",#N/A,TRUE,"Has-Gets";"pfis2",#N/A,TRUE,"Pro Forma Income Statement";"ca2",#N/A,TRUE,"Contribution_Analysis";"acq2",#N/A,TRUE,"Acquirer";"tar2",#N/A,TRUE,"Target"}</definedName>
    <definedName name="wrn.4." localSheetId="2" hidden="1">{"toc1",#N/A,FALSE,"TOC";"cover",#N/A,FALSE,"Cover";"ts1",#N/A,FALSE,"Transaction Summary";"ei3",#N/A,FALSE,"Earnings Impact";"ad3",#N/A,FALSE,"accretion dilution"}</definedName>
    <definedName name="wrn.4." localSheetId="1" hidden="1">{"toc1",#N/A,FALSE,"TOC";"cover",#N/A,FALSE,"Cover";"ts1",#N/A,FALSE,"Transaction Summary";"ei3",#N/A,FALSE,"Earnings Impact";"ad3",#N/A,FALSE,"accretion dilution"}</definedName>
    <definedName name="wrn.4." hidden="1">{"toc1",#N/A,FALSE,"TOC";"cover",#N/A,FALSE,"Cover";"ts1",#N/A,FALSE,"Transaction Summary";"ei3",#N/A,FALSE,"Earnings Impact";"ad3",#N/A,FALSE,"accretion dilution"}</definedName>
    <definedName name="wrn.40." localSheetId="2" hidden="1">{"cover",#N/A,TRUE,"Cover";"toc6",#N/A,TRUE,"TOC";"over",#N/A,TRUE,"Overview";"ts2",#N/A,TRUE,"Det_Trans_Sum";"ei3",#N/A,TRUE,"Earnings Impact";"ad3",#N/A,TRUE,"accretion dilution";"hg3",#N/A,TRUE,"Has-Gets";"pfis3",#N/A,TRUE,"Pro Forma Income Statement";"ca3",#N/A,TRUE,"Contribution_Analysis";"acq3",#N/A,TRUE,"Acquirer";"tar3",#N/A,TRUE,"Target"}</definedName>
    <definedName name="wrn.40." localSheetId="1" hidden="1">{"cover",#N/A,TRUE,"Cover";"toc6",#N/A,TRUE,"TOC";"over",#N/A,TRUE,"Overview";"ts2",#N/A,TRUE,"Det_Trans_Sum";"ei3",#N/A,TRUE,"Earnings Impact";"ad3",#N/A,TRUE,"accretion dilution";"hg3",#N/A,TRUE,"Has-Gets";"pfis3",#N/A,TRUE,"Pro Forma Income Statement";"ca3",#N/A,TRUE,"Contribution_Analysis";"acq3",#N/A,TRUE,"Acquirer";"tar3",#N/A,TRUE,"Target"}</definedName>
    <definedName name="wrn.40." hidden="1">{"cover",#N/A,TRUE,"Cover";"toc6",#N/A,TRUE,"TOC";"over",#N/A,TRUE,"Overview";"ts2",#N/A,TRUE,"Det_Trans_Sum";"ei3",#N/A,TRUE,"Earnings Impact";"ad3",#N/A,TRUE,"accretion dilution";"hg3",#N/A,TRUE,"Has-Gets";"pfis3",#N/A,TRUE,"Pro Forma Income Statement";"ca3",#N/A,TRUE,"Contribution_Analysis";"acq3",#N/A,TRUE,"Acquirer";"tar3",#N/A,TRUE,"Target"}</definedName>
    <definedName name="wrn.41." localSheetId="2" hidden="1">{"cover",#N/A,TRUE,"Cover";"toc7",#N/A,TRUE,"TOC";"over",#N/A,TRUE,"Overview";"ts2",#N/A,TRUE,"Det_Trans_Sum";"eic",#N/A,TRUE,"Earnings Impact";"ad",#N/A,TRUE,"accretion dilution";"pfis",#N/A,TRUE,"Pro Forma Income Statement";"profba",#N/A,TRUE,"Pro Forma Balance Sheet";"acqc",#N/A,TRUE,"Acquirer";"tarc",#N/A,TRUE,"Target"}</definedName>
    <definedName name="wrn.41." localSheetId="1" hidden="1">{"cover",#N/A,TRUE,"Cover";"toc7",#N/A,TRUE,"TOC";"over",#N/A,TRUE,"Overview";"ts2",#N/A,TRUE,"Det_Trans_Sum";"eic",#N/A,TRUE,"Earnings Impact";"ad",#N/A,TRUE,"accretion dilution";"pfis",#N/A,TRUE,"Pro Forma Income Statement";"profba",#N/A,TRUE,"Pro Forma Balance Sheet";"acqc",#N/A,TRUE,"Acquirer";"tarc",#N/A,TRUE,"Target"}</definedName>
    <definedName name="wrn.41." hidden="1">{"cover",#N/A,TRUE,"Cover";"toc7",#N/A,TRUE,"TOC";"over",#N/A,TRUE,"Overview";"ts2",#N/A,TRUE,"Det_Trans_Sum";"eic",#N/A,TRUE,"Earnings Impact";"ad",#N/A,TRUE,"accretion dilution";"pfis",#N/A,TRUE,"Pro Forma Income Statement";"profba",#N/A,TRUE,"Pro Forma Balance Sheet";"acqc",#N/A,TRUE,"Acquirer";"tarc",#N/A,TRUE,"Target"}</definedName>
    <definedName name="wrn.42." localSheetId="2" hidden="1">{"cover",#N/A,TRUE,"Cover";"toc7",#N/A,TRUE,"TOC";"over",#N/A,TRUE,"Overview";"ts2",#N/A,TRUE,"Det_Trans_Sum";"ei1c",#N/A,TRUE,"Earnings Impact";"ad1",#N/A,TRUE,"accretion dilution";"pfis1",#N/A,TRUE,"Pro Forma Income Statement";"profba",#N/A,TRUE,"Pro Forma Balance Sheet";"acq1c",#N/A,TRUE,"Acquirer";"tar1c",#N/A,TRUE,"Target"}</definedName>
    <definedName name="wrn.42." localSheetId="1" hidden="1">{"cover",#N/A,TRUE,"Cover";"toc7",#N/A,TRUE,"TOC";"over",#N/A,TRUE,"Overview";"ts2",#N/A,TRUE,"Det_Trans_Sum";"ei1c",#N/A,TRUE,"Earnings Impact";"ad1",#N/A,TRUE,"accretion dilution";"pfis1",#N/A,TRUE,"Pro Forma Income Statement";"profba",#N/A,TRUE,"Pro Forma Balance Sheet";"acq1c",#N/A,TRUE,"Acquirer";"tar1c",#N/A,TRUE,"Target"}</definedName>
    <definedName name="wrn.42." hidden="1">{"cover",#N/A,TRUE,"Cover";"toc7",#N/A,TRUE,"TOC";"over",#N/A,TRUE,"Overview";"ts2",#N/A,TRUE,"Det_Trans_Sum";"ei1c",#N/A,TRUE,"Earnings Impact";"ad1",#N/A,TRUE,"accretion dilution";"pfis1",#N/A,TRUE,"Pro Forma Income Statement";"profba",#N/A,TRUE,"Pro Forma Balance Sheet";"acq1c",#N/A,TRUE,"Acquirer";"tar1c",#N/A,TRUE,"Target"}</definedName>
    <definedName name="wrn.43." localSheetId="2" hidden="1">{"cover",#N/A,TRUE,"Cover";"toc7",#N/A,TRUE,"TOC";"over",#N/A,TRUE,"Overview";"ts2",#N/A,TRUE,"Det_Trans_Sum";"ei2c",#N/A,TRUE,"Earnings Impact";"ad2",#N/A,TRUE,"accretion dilution";"pfis2",#N/A,TRUE,"Pro Forma Income Statement";"profba",#N/A,TRUE,"Pro Forma Balance Sheet";"acq2c",#N/A,TRUE,"Acquirer";"tar2c",#N/A,TRUE,"Target"}</definedName>
    <definedName name="wrn.43." localSheetId="1" hidden="1">{"cover",#N/A,TRUE,"Cover";"toc7",#N/A,TRUE,"TOC";"over",#N/A,TRUE,"Overview";"ts2",#N/A,TRUE,"Det_Trans_Sum";"ei2c",#N/A,TRUE,"Earnings Impact";"ad2",#N/A,TRUE,"accretion dilution";"pfis2",#N/A,TRUE,"Pro Forma Income Statement";"profba",#N/A,TRUE,"Pro Forma Balance Sheet";"acq2c",#N/A,TRUE,"Acquirer";"tar2c",#N/A,TRUE,"Target"}</definedName>
    <definedName name="wrn.43." hidden="1">{"cover",#N/A,TRUE,"Cover";"toc7",#N/A,TRUE,"TOC";"over",#N/A,TRUE,"Overview";"ts2",#N/A,TRUE,"Det_Trans_Sum";"ei2c",#N/A,TRUE,"Earnings Impact";"ad2",#N/A,TRUE,"accretion dilution";"pfis2",#N/A,TRUE,"Pro Forma Income Statement";"profba",#N/A,TRUE,"Pro Forma Balance Sheet";"acq2c",#N/A,TRUE,"Acquirer";"tar2c",#N/A,TRUE,"Target"}</definedName>
    <definedName name="wrn.44." localSheetId="2" hidden="1">{"cover",#N/A,TRUE,"Cover";"toc7",#N/A,TRUE,"TOC";"over",#N/A,TRUE,"Overview";"ts2",#N/A,TRUE,"Det_Trans_Sum";"ei3c",#N/A,TRUE,"Earnings Impact";"ad3",#N/A,TRUE,"accretion dilution";"pfis3",#N/A,TRUE,"Pro Forma Income Statement";"profba",#N/A,TRUE,"Pro Forma Balance Sheet";"acq3c",#N/A,TRUE,"Acquirer";"tar3c",#N/A,TRUE,"Target"}</definedName>
    <definedName name="wrn.44." localSheetId="1" hidden="1">{"cover",#N/A,TRUE,"Cover";"toc7",#N/A,TRUE,"TOC";"over",#N/A,TRUE,"Overview";"ts2",#N/A,TRUE,"Det_Trans_Sum";"ei3c",#N/A,TRUE,"Earnings Impact";"ad3",#N/A,TRUE,"accretion dilution";"pfis3",#N/A,TRUE,"Pro Forma Income Statement";"profba",#N/A,TRUE,"Pro Forma Balance Sheet";"acq3c",#N/A,TRUE,"Acquirer";"tar3c",#N/A,TRUE,"Target"}</definedName>
    <definedName name="wrn.44." hidden="1">{"cover",#N/A,TRUE,"Cover";"toc7",#N/A,TRUE,"TOC";"over",#N/A,TRUE,"Overview";"ts2",#N/A,TRUE,"Det_Trans_Sum";"ei3c",#N/A,TRUE,"Earnings Impact";"ad3",#N/A,TRUE,"accretion dilution";"pfis3",#N/A,TRUE,"Pro Forma Income Statement";"profba",#N/A,TRUE,"Pro Forma Balance Sheet";"acq3c",#N/A,TRUE,"Acquirer";"tar3c",#N/A,TRUE,"Target"}</definedName>
    <definedName name="wrn.45." localSheetId="2" hidden="1">{"cover",#N/A,TRUE,"Cover";"toc8",#N/A,TRUE,"TOC";"over",#N/A,TRUE,"Overview";"ts2",#N/A,TRUE,"Det_Trans_Sum";"eic",#N/A,TRUE,"Earnings Impact";"ad",#N/A,TRUE,"accretion dilution";"pfis",#N/A,TRUE,"Pro Forma Income Statement";"ca",#N/A,TRUE,"Contribution_Analysis";"profba",#N/A,TRUE,"Pro Forma Balance Sheet";"acqc",#N/A,TRUE,"Acquirer";"tarc",#N/A,TRUE,"Target"}</definedName>
    <definedName name="wrn.45." localSheetId="1" hidden="1">{"cover",#N/A,TRUE,"Cover";"toc8",#N/A,TRUE,"TOC";"over",#N/A,TRUE,"Overview";"ts2",#N/A,TRUE,"Det_Trans_Sum";"eic",#N/A,TRUE,"Earnings Impact";"ad",#N/A,TRUE,"accretion dilution";"pfis",#N/A,TRUE,"Pro Forma Income Statement";"ca",#N/A,TRUE,"Contribution_Analysis";"profba",#N/A,TRUE,"Pro Forma Balance Sheet";"acqc",#N/A,TRUE,"Acquirer";"tarc",#N/A,TRUE,"Target"}</definedName>
    <definedName name="wrn.45." hidden="1">{"cover",#N/A,TRUE,"Cover";"toc8",#N/A,TRUE,"TOC";"over",#N/A,TRUE,"Overview";"ts2",#N/A,TRUE,"Det_Trans_Sum";"eic",#N/A,TRUE,"Earnings Impact";"ad",#N/A,TRUE,"accretion dilution";"pfis",#N/A,TRUE,"Pro Forma Income Statement";"ca",#N/A,TRUE,"Contribution_Analysis";"profba",#N/A,TRUE,"Pro Forma Balance Sheet";"acqc",#N/A,TRUE,"Acquirer";"tarc",#N/A,TRUE,"Target"}</definedName>
    <definedName name="wrn.46." localSheetId="2" hidden="1">{"cover",#N/A,TRUE,"Cover";"toc8",#N/A,TRUE,"TOC";"over",#N/A,TRUE,"Overview";"ts2",#N/A,TRUE,"Det_Trans_Sum";"ei1c",#N/A,TRUE,"Earnings Impact";"ad1",#N/A,TRUE,"accretion dilution";"pfis1",#N/A,TRUE,"Pro Forma Income Statement";"ca1",#N/A,TRUE,"Contribution_Analysis";"profba",#N/A,TRUE,"Pro Forma Balance Sheet";"acq1c",#N/A,TRUE,"Acquirer";"tar1c",#N/A,TRUE,"Target"}</definedName>
    <definedName name="wrn.46." localSheetId="1" hidden="1">{"cover",#N/A,TRUE,"Cover";"toc8",#N/A,TRUE,"TOC";"over",#N/A,TRUE,"Overview";"ts2",#N/A,TRUE,"Det_Trans_Sum";"ei1c",#N/A,TRUE,"Earnings Impact";"ad1",#N/A,TRUE,"accretion dilution";"pfis1",#N/A,TRUE,"Pro Forma Income Statement";"ca1",#N/A,TRUE,"Contribution_Analysis";"profba",#N/A,TRUE,"Pro Forma Balance Sheet";"acq1c",#N/A,TRUE,"Acquirer";"tar1c",#N/A,TRUE,"Target"}</definedName>
    <definedName name="wrn.46." hidden="1">{"cover",#N/A,TRUE,"Cover";"toc8",#N/A,TRUE,"TOC";"over",#N/A,TRUE,"Overview";"ts2",#N/A,TRUE,"Det_Trans_Sum";"ei1c",#N/A,TRUE,"Earnings Impact";"ad1",#N/A,TRUE,"accretion dilution";"pfis1",#N/A,TRUE,"Pro Forma Income Statement";"ca1",#N/A,TRUE,"Contribution_Analysis";"profba",#N/A,TRUE,"Pro Forma Balance Sheet";"acq1c",#N/A,TRUE,"Acquirer";"tar1c",#N/A,TRUE,"Target"}</definedName>
    <definedName name="wrn.47." localSheetId="2" hidden="1">{"cover",#N/A,TRUE,"Cover";"toc8",#N/A,TRUE,"TOC";"over",#N/A,TRUE,"Overview";"ts2",#N/A,TRUE,"Det_Trans_Sum";"ei2c",#N/A,TRUE,"Earnings Impact";"ad2",#N/A,TRUE,"accretion dilution";"pfis2",#N/A,TRUE,"Pro Forma Income Statement";"ca2",#N/A,TRUE,"Contribution_Analysis";"profba",#N/A,TRUE,"Pro Forma Balance Sheet";"acq2c",#N/A,TRUE,"Acquirer";"tar2c",#N/A,TRUE,"Target"}</definedName>
    <definedName name="wrn.47." localSheetId="1" hidden="1">{"cover",#N/A,TRUE,"Cover";"toc8",#N/A,TRUE,"TOC";"over",#N/A,TRUE,"Overview";"ts2",#N/A,TRUE,"Det_Trans_Sum";"ei2c",#N/A,TRUE,"Earnings Impact";"ad2",#N/A,TRUE,"accretion dilution";"pfis2",#N/A,TRUE,"Pro Forma Income Statement";"ca2",#N/A,TRUE,"Contribution_Analysis";"profba",#N/A,TRUE,"Pro Forma Balance Sheet";"acq2c",#N/A,TRUE,"Acquirer";"tar2c",#N/A,TRUE,"Target"}</definedName>
    <definedName name="wrn.47." hidden="1">{"cover",#N/A,TRUE,"Cover";"toc8",#N/A,TRUE,"TOC";"over",#N/A,TRUE,"Overview";"ts2",#N/A,TRUE,"Det_Trans_Sum";"ei2c",#N/A,TRUE,"Earnings Impact";"ad2",#N/A,TRUE,"accretion dilution";"pfis2",#N/A,TRUE,"Pro Forma Income Statement";"ca2",#N/A,TRUE,"Contribution_Analysis";"profba",#N/A,TRUE,"Pro Forma Balance Sheet";"acq2c",#N/A,TRUE,"Acquirer";"tar2c",#N/A,TRUE,"Target"}</definedName>
    <definedName name="wrn.48." localSheetId="2" hidden="1">{"cover",#N/A,TRUE,"Cover";"toc8",#N/A,TRUE,"TOC";"over",#N/A,TRUE,"Overview";"ts2",#N/A,TRUE,"Det_Trans_Sum";"ei3c",#N/A,TRUE,"Earnings Impact";"ad3",#N/A,TRUE,"accretion dilution";"pfis3",#N/A,TRUE,"Pro Forma Income Statement";"ca3",#N/A,TRUE,"Contribution_Analysis";"profba",#N/A,TRUE,"Pro Forma Balance Sheet";"acq3c",#N/A,TRUE,"Acquirer";"tar3c",#N/A,TRUE,"Target"}</definedName>
    <definedName name="wrn.48." localSheetId="1" hidden="1">{"cover",#N/A,TRUE,"Cover";"toc8",#N/A,TRUE,"TOC";"over",#N/A,TRUE,"Overview";"ts2",#N/A,TRUE,"Det_Trans_Sum";"ei3c",#N/A,TRUE,"Earnings Impact";"ad3",#N/A,TRUE,"accretion dilution";"pfis3",#N/A,TRUE,"Pro Forma Income Statement";"ca3",#N/A,TRUE,"Contribution_Analysis";"profba",#N/A,TRUE,"Pro Forma Balance Sheet";"acq3c",#N/A,TRUE,"Acquirer";"tar3c",#N/A,TRUE,"Target"}</definedName>
    <definedName name="wrn.48." hidden="1">{"cover",#N/A,TRUE,"Cover";"toc8",#N/A,TRUE,"TOC";"over",#N/A,TRUE,"Overview";"ts2",#N/A,TRUE,"Det_Trans_Sum";"ei3c",#N/A,TRUE,"Earnings Impact";"ad3",#N/A,TRUE,"accretion dilution";"pfis3",#N/A,TRUE,"Pro Forma Income Statement";"ca3",#N/A,TRUE,"Contribution_Analysis";"profba",#N/A,TRUE,"Pro Forma Balance Sheet";"acq3c",#N/A,TRUE,"Acquirer";"tar3c",#N/A,TRUE,"Target"}</definedName>
    <definedName name="wrn.49." localSheetId="2" hidden="1">{"cover",#N/A,TRUE,"Cover";"toc9",#N/A,TRUE,"TOC";"over",#N/A,TRUE,"Overview";"ts2",#N/A,TRUE,"Det_Trans_Sum";"eic",#N/A,TRUE,"Earnings Impact";"ad",#N/A,TRUE,"accretion dilution";"tas",#N/A,TRUE,"TaintedShares";"hg",#N/A,TRUE,"Has-Gets";"pfis",#N/A,TRUE,"Pro Forma Income Statement";"ca",#N/A,TRUE,"Contribution_Analysis";"profba",#N/A,TRUE,"Pro Forma Balance Sheet";"acqc",#N/A,TRUE,"Acquirer";"tarc",#N/A,TRUE,"Target"}</definedName>
    <definedName name="wrn.49." localSheetId="1" hidden="1">{"cover",#N/A,TRUE,"Cover";"toc9",#N/A,TRUE,"TOC";"over",#N/A,TRUE,"Overview";"ts2",#N/A,TRUE,"Det_Trans_Sum";"eic",#N/A,TRUE,"Earnings Impact";"ad",#N/A,TRUE,"accretion dilution";"tas",#N/A,TRUE,"TaintedShares";"hg",#N/A,TRUE,"Has-Gets";"pfis",#N/A,TRUE,"Pro Forma Income Statement";"ca",#N/A,TRUE,"Contribution_Analysis";"profba",#N/A,TRUE,"Pro Forma Balance Sheet";"acqc",#N/A,TRUE,"Acquirer";"tarc",#N/A,TRUE,"Target"}</definedName>
    <definedName name="wrn.49." hidden="1">{"cover",#N/A,TRUE,"Cover";"toc9",#N/A,TRUE,"TOC";"over",#N/A,TRUE,"Overview";"ts2",#N/A,TRUE,"Det_Trans_Sum";"eic",#N/A,TRUE,"Earnings Impact";"ad",#N/A,TRUE,"accretion dilution";"tas",#N/A,TRUE,"TaintedShares";"hg",#N/A,TRUE,"Has-Gets";"pfis",#N/A,TRUE,"Pro Forma Income Statement";"ca",#N/A,TRUE,"Contribution_Analysis";"profba",#N/A,TRUE,"Pro Forma Balance Sheet";"acqc",#N/A,TRUE,"Acquirer";"tarc",#N/A,TRUE,"Target"}</definedName>
    <definedName name="wrn.5." localSheetId="2" hidden="1">{"cover",#N/A,TRUE,"Cover";"toc2",#N/A,TRUE,"TOC";"ts1",#N/A,TRUE,"Transaction Summary";"ei",#N/A,TRUE,"Earnings Impact";"ad",#N/A,TRUE,"accretion dilution";"hg",#N/A,TRUE,"Has-Gets"}</definedName>
    <definedName name="wrn.5." localSheetId="1" hidden="1">{"cover",#N/A,TRUE,"Cover";"toc2",#N/A,TRUE,"TOC";"ts1",#N/A,TRUE,"Transaction Summary";"ei",#N/A,TRUE,"Earnings Impact";"ad",#N/A,TRUE,"accretion dilution";"hg",#N/A,TRUE,"Has-Gets"}</definedName>
    <definedName name="wrn.5." hidden="1">{"cover",#N/A,TRUE,"Cover";"toc2",#N/A,TRUE,"TOC";"ts1",#N/A,TRUE,"Transaction Summary";"ei",#N/A,TRUE,"Earnings Impact";"ad",#N/A,TRUE,"accretion dilution";"hg",#N/A,TRUE,"Has-Gets"}</definedName>
    <definedName name="wrn.50." localSheetId="2" hidden="1">{"cover",#N/A,TRUE,"Cover";"toc9",#N/A,TRUE,"TOC";"over",#N/A,TRUE,"Overview";"ts2",#N/A,TRUE,"Det_Trans_Sum";"ei1c",#N/A,TRUE,"Earnings Impact";"ad1",#N/A,TRUE,"accretion dilution";"tas",#N/A,TRUE,"TaintedShares";"hg1",#N/A,TRUE,"Has-Gets";"pfis1",#N/A,TRUE,"Pro Forma Income Statement";"ca1",#N/A,TRUE,"Contribution_Analysis";"profba",#N/A,TRUE,"Pro Forma Balance Sheet";"acq1c",#N/A,TRUE,"Acquirer";"tar1c",#N/A,TRUE,"Target"}</definedName>
    <definedName name="wrn.50." localSheetId="1" hidden="1">{"cover",#N/A,TRUE,"Cover";"toc9",#N/A,TRUE,"TOC";"over",#N/A,TRUE,"Overview";"ts2",#N/A,TRUE,"Det_Trans_Sum";"ei1c",#N/A,TRUE,"Earnings Impact";"ad1",#N/A,TRUE,"accretion dilution";"tas",#N/A,TRUE,"TaintedShares";"hg1",#N/A,TRUE,"Has-Gets";"pfis1",#N/A,TRUE,"Pro Forma Income Statement";"ca1",#N/A,TRUE,"Contribution_Analysis";"profba",#N/A,TRUE,"Pro Forma Balance Sheet";"acq1c",#N/A,TRUE,"Acquirer";"tar1c",#N/A,TRUE,"Target"}</definedName>
    <definedName name="wrn.50." hidden="1">{"cover",#N/A,TRUE,"Cover";"toc9",#N/A,TRUE,"TOC";"over",#N/A,TRUE,"Overview";"ts2",#N/A,TRUE,"Det_Trans_Sum";"ei1c",#N/A,TRUE,"Earnings Impact";"ad1",#N/A,TRUE,"accretion dilution";"tas",#N/A,TRUE,"TaintedShares";"hg1",#N/A,TRUE,"Has-Gets";"pfis1",#N/A,TRUE,"Pro Forma Income Statement";"ca1",#N/A,TRUE,"Contribution_Analysis";"profba",#N/A,TRUE,"Pro Forma Balance Sheet";"acq1c",#N/A,TRUE,"Acquirer";"tar1c",#N/A,TRUE,"Target"}</definedName>
    <definedName name="wrn.51." localSheetId="2" hidden="1">{"cover",#N/A,TRUE,"Cover";"toc9",#N/A,TRUE,"TOC";"over",#N/A,TRUE,"Overview";"ei2c",#N/A,TRUE,"Earnings Impact";"ts2",#N/A,TRUE,"Det_Trans_Sum";"ad2",#N/A,TRUE,"accretion dilution";"tas",#N/A,TRUE,"TaintedShares";"hg2",#N/A,TRUE,"Has-Gets";"pfis2",#N/A,TRUE,"Pro Forma Income Statement";"ca2",#N/A,TRUE,"Contribution_Analysis";"profba",#N/A,TRUE,"Pro Forma Balance Sheet";"acq2c",#N/A,TRUE,"Acquirer";"tar2c",#N/A,TRUE,"Target"}</definedName>
    <definedName name="wrn.51." localSheetId="1" hidden="1">{"cover",#N/A,TRUE,"Cover";"toc9",#N/A,TRUE,"TOC";"over",#N/A,TRUE,"Overview";"ei2c",#N/A,TRUE,"Earnings Impact";"ts2",#N/A,TRUE,"Det_Trans_Sum";"ad2",#N/A,TRUE,"accretion dilution";"tas",#N/A,TRUE,"TaintedShares";"hg2",#N/A,TRUE,"Has-Gets";"pfis2",#N/A,TRUE,"Pro Forma Income Statement";"ca2",#N/A,TRUE,"Contribution_Analysis";"profba",#N/A,TRUE,"Pro Forma Balance Sheet";"acq2c",#N/A,TRUE,"Acquirer";"tar2c",#N/A,TRUE,"Target"}</definedName>
    <definedName name="wrn.51." hidden="1">{"cover",#N/A,TRUE,"Cover";"toc9",#N/A,TRUE,"TOC";"over",#N/A,TRUE,"Overview";"ei2c",#N/A,TRUE,"Earnings Impact";"ts2",#N/A,TRUE,"Det_Trans_Sum";"ad2",#N/A,TRUE,"accretion dilution";"tas",#N/A,TRUE,"TaintedShares";"hg2",#N/A,TRUE,"Has-Gets";"pfis2",#N/A,TRUE,"Pro Forma Income Statement";"ca2",#N/A,TRUE,"Contribution_Analysis";"profba",#N/A,TRUE,"Pro Forma Balance Sheet";"acq2c",#N/A,TRUE,"Acquirer";"tar2c",#N/A,TRUE,"Target"}</definedName>
    <definedName name="wrn.52." localSheetId="2" hidden="1">{"cover",#N/A,TRUE,"Cover";"toc9",#N/A,TRUE,"TOC";"over",#N/A,TRUE,"Overview";"ts2",#N/A,TRUE,"Det_Trans_Sum";"ei3c",#N/A,TRUE,"Earnings Impact";"ad3",#N/A,TRUE,"accretion dilution";"tas",#N/A,TRUE,"TaintedShares";"hg3",#N/A,TRUE,"Has-Gets";"pfis3",#N/A,TRUE,"Pro Forma Income Statement";"ca3",#N/A,TRUE,"Contribution_Analysis";"profba",#N/A,TRUE,"Pro Forma Balance Sheet";"acq3c",#N/A,TRUE,"Acquirer";"tar3c",#N/A,TRUE,"Target"}</definedName>
    <definedName name="wrn.52." localSheetId="1" hidden="1">{"cover",#N/A,TRUE,"Cover";"toc9",#N/A,TRUE,"TOC";"over",#N/A,TRUE,"Overview";"ts2",#N/A,TRUE,"Det_Trans_Sum";"ei3c",#N/A,TRUE,"Earnings Impact";"ad3",#N/A,TRUE,"accretion dilution";"tas",#N/A,TRUE,"TaintedShares";"hg3",#N/A,TRUE,"Has-Gets";"pfis3",#N/A,TRUE,"Pro Forma Income Statement";"ca3",#N/A,TRUE,"Contribution_Analysis";"profba",#N/A,TRUE,"Pro Forma Balance Sheet";"acq3c",#N/A,TRUE,"Acquirer";"tar3c",#N/A,TRUE,"Target"}</definedName>
    <definedName name="wrn.52." hidden="1">{"cover",#N/A,TRUE,"Cover";"toc9",#N/A,TRUE,"TOC";"over",#N/A,TRUE,"Overview";"ts2",#N/A,TRUE,"Det_Trans_Sum";"ei3c",#N/A,TRUE,"Earnings Impact";"ad3",#N/A,TRUE,"accretion dilution";"tas",#N/A,TRUE,"TaintedShares";"hg3",#N/A,TRUE,"Has-Gets";"pfis3",#N/A,TRUE,"Pro Forma Income Statement";"ca3",#N/A,TRUE,"Contribution_Analysis";"profba",#N/A,TRUE,"Pro Forma Balance Sheet";"acq3c",#N/A,TRUE,"Acquirer";"tar3c",#N/A,TRUE,"Target"}</definedName>
    <definedName name="wrn.53." localSheetId="2" hidden="1">{"cover",#N/A,TRUE,"Cover";"toc10",#N/A,TRUE,"TOC";"over",#N/A,TRUE,"Overview";"ts2",#N/A,TRUE,"Det_Trans_Sum";"eic",#N/A,TRUE,"Earnings Impact";"ad",#N/A,TRUE,"accretion dilution";"hg",#N/A,TRUE,"Has-Gets";"pfis",#N/A,TRUE,"Pro Forma Income Statement";"ca",#N/A,TRUE,"Contribution_Analysis";"profba",#N/A,TRUE,"Pro Forma Balance Sheet";"acqc",#N/A,TRUE,"Acquirer";"tarc",#N/A,TRUE,"Target"}</definedName>
    <definedName name="wrn.53." localSheetId="1" hidden="1">{"cover",#N/A,TRUE,"Cover";"toc10",#N/A,TRUE,"TOC";"over",#N/A,TRUE,"Overview";"ts2",#N/A,TRUE,"Det_Trans_Sum";"eic",#N/A,TRUE,"Earnings Impact";"ad",#N/A,TRUE,"accretion dilution";"hg",#N/A,TRUE,"Has-Gets";"pfis",#N/A,TRUE,"Pro Forma Income Statement";"ca",#N/A,TRUE,"Contribution_Analysis";"profba",#N/A,TRUE,"Pro Forma Balance Sheet";"acqc",#N/A,TRUE,"Acquirer";"tarc",#N/A,TRUE,"Target"}</definedName>
    <definedName name="wrn.53." hidden="1">{"cover",#N/A,TRUE,"Cover";"toc10",#N/A,TRUE,"TOC";"over",#N/A,TRUE,"Overview";"ts2",#N/A,TRUE,"Det_Trans_Sum";"eic",#N/A,TRUE,"Earnings Impact";"ad",#N/A,TRUE,"accretion dilution";"hg",#N/A,TRUE,"Has-Gets";"pfis",#N/A,TRUE,"Pro Forma Income Statement";"ca",#N/A,TRUE,"Contribution_Analysis";"profba",#N/A,TRUE,"Pro Forma Balance Sheet";"acqc",#N/A,TRUE,"Acquirer";"tarc",#N/A,TRUE,"Target"}</definedName>
    <definedName name="wrn.54." localSheetId="2" hidden="1">{"cover",#N/A,TRUE,"Cover";"toc10",#N/A,TRUE,"TOC";"over",#N/A,TRUE,"Overview";"over",#N/A,TRUE,"Det_Trans_Sum";"ei1c",#N/A,TRUE,"Earnings Impact";"ad1",#N/A,TRUE,"accretion dilution";"hg1",#N/A,TRUE,"Has-Gets";"pfis1",#N/A,TRUE,"Pro Forma Income Statement";"ca1",#N/A,TRUE,"Contribution_Analysis";"profba",#N/A,TRUE,"Pro Forma Balance Sheet";"acq1c",#N/A,TRUE,"Acquirer";"tar1c",#N/A,TRUE,"Target"}</definedName>
    <definedName name="wrn.54." localSheetId="1" hidden="1">{"cover",#N/A,TRUE,"Cover";"toc10",#N/A,TRUE,"TOC";"over",#N/A,TRUE,"Overview";"over",#N/A,TRUE,"Det_Trans_Sum";"ei1c",#N/A,TRUE,"Earnings Impact";"ad1",#N/A,TRUE,"accretion dilution";"hg1",#N/A,TRUE,"Has-Gets";"pfis1",#N/A,TRUE,"Pro Forma Income Statement";"ca1",#N/A,TRUE,"Contribution_Analysis";"profba",#N/A,TRUE,"Pro Forma Balance Sheet";"acq1c",#N/A,TRUE,"Acquirer";"tar1c",#N/A,TRUE,"Target"}</definedName>
    <definedName name="wrn.54." hidden="1">{"cover",#N/A,TRUE,"Cover";"toc10",#N/A,TRUE,"TOC";"over",#N/A,TRUE,"Overview";"over",#N/A,TRUE,"Det_Trans_Sum";"ei1c",#N/A,TRUE,"Earnings Impact";"ad1",#N/A,TRUE,"accretion dilution";"hg1",#N/A,TRUE,"Has-Gets";"pfis1",#N/A,TRUE,"Pro Forma Income Statement";"ca1",#N/A,TRUE,"Contribution_Analysis";"profba",#N/A,TRUE,"Pro Forma Balance Sheet";"acq1c",#N/A,TRUE,"Acquirer";"tar1c",#N/A,TRUE,"Target"}</definedName>
    <definedName name="wrn.55." localSheetId="2" hidden="1">{"cover",#N/A,TRUE,"Cover";"toc10",#N/A,TRUE,"TOC";"over",#N/A,TRUE,"Overview";"ts2",#N/A,TRUE,"Det_Trans_Sum";"ei2c",#N/A,TRUE,"Earnings Impact";"ad2",#N/A,TRUE,"accretion dilution";"hg2",#N/A,TRUE,"Has-Gets";"pfis2",#N/A,TRUE,"Pro Forma Income Statement";"ca2",#N/A,TRUE,"Contribution_Analysis";"profba",#N/A,TRUE,"Pro Forma Balance Sheet";"acq2c",#N/A,TRUE,"Acquirer";"tar2c",#N/A,TRUE,"Target"}</definedName>
    <definedName name="wrn.55." localSheetId="1" hidden="1">{"cover",#N/A,TRUE,"Cover";"toc10",#N/A,TRUE,"TOC";"over",#N/A,TRUE,"Overview";"ts2",#N/A,TRUE,"Det_Trans_Sum";"ei2c",#N/A,TRUE,"Earnings Impact";"ad2",#N/A,TRUE,"accretion dilution";"hg2",#N/A,TRUE,"Has-Gets";"pfis2",#N/A,TRUE,"Pro Forma Income Statement";"ca2",#N/A,TRUE,"Contribution_Analysis";"profba",#N/A,TRUE,"Pro Forma Balance Sheet";"acq2c",#N/A,TRUE,"Acquirer";"tar2c",#N/A,TRUE,"Target"}</definedName>
    <definedName name="wrn.55." hidden="1">{"cover",#N/A,TRUE,"Cover";"toc10",#N/A,TRUE,"TOC";"over",#N/A,TRUE,"Overview";"ts2",#N/A,TRUE,"Det_Trans_Sum";"ei2c",#N/A,TRUE,"Earnings Impact";"ad2",#N/A,TRUE,"accretion dilution";"hg2",#N/A,TRUE,"Has-Gets";"pfis2",#N/A,TRUE,"Pro Forma Income Statement";"ca2",#N/A,TRUE,"Contribution_Analysis";"profba",#N/A,TRUE,"Pro Forma Balance Sheet";"acq2c",#N/A,TRUE,"Acquirer";"tar2c",#N/A,TRUE,"Target"}</definedName>
    <definedName name="wrn.56." localSheetId="2" hidden="1">{"cover",#N/A,TRUE,"Cover";"toc10",#N/A,TRUE,"TOC";"over",#N/A,TRUE,"Overview";"ts2",#N/A,TRUE,"Det_Trans_Sum";"ei3c",#N/A,TRUE,"Earnings Impact";"ad3",#N/A,TRUE,"accretion dilution";"hg3",#N/A,TRUE,"Has-Gets";"pfis3",#N/A,TRUE,"Pro Forma Income Statement";"ca3",#N/A,TRUE,"Contribution_Analysis";"profba",#N/A,TRUE,"Pro Forma Balance Sheet";"acq3c",#N/A,TRUE,"Acquirer";"tar3c",#N/A,TRUE,"Target"}</definedName>
    <definedName name="wrn.56." localSheetId="1" hidden="1">{"cover",#N/A,TRUE,"Cover";"toc10",#N/A,TRUE,"TOC";"over",#N/A,TRUE,"Overview";"ts2",#N/A,TRUE,"Det_Trans_Sum";"ei3c",#N/A,TRUE,"Earnings Impact";"ad3",#N/A,TRUE,"accretion dilution";"hg3",#N/A,TRUE,"Has-Gets";"pfis3",#N/A,TRUE,"Pro Forma Income Statement";"ca3",#N/A,TRUE,"Contribution_Analysis";"profba",#N/A,TRUE,"Pro Forma Balance Sheet";"acq3c",#N/A,TRUE,"Acquirer";"tar3c",#N/A,TRUE,"Target"}</definedName>
    <definedName name="wrn.56." hidden="1">{"cover",#N/A,TRUE,"Cover";"toc10",#N/A,TRUE,"TOC";"over",#N/A,TRUE,"Overview";"ts2",#N/A,TRUE,"Det_Trans_Sum";"ei3c",#N/A,TRUE,"Earnings Impact";"ad3",#N/A,TRUE,"accretion dilution";"hg3",#N/A,TRUE,"Has-Gets";"pfis3",#N/A,TRUE,"Pro Forma Income Statement";"ca3",#N/A,TRUE,"Contribution_Analysis";"profba",#N/A,TRUE,"Pro Forma Balance Sheet";"acq3c",#N/A,TRUE,"Acquirer";"tar3c",#N/A,TRUE,"Target"}</definedName>
    <definedName name="wrn.57." localSheetId="2" hidden="1">{"cover",#N/A,TRUE,"Cover";"toc7",#N/A,TRUE,"TOC";"over",#N/A,TRUE,"Overview";"ts2",#N/A,TRUE,"Det_Trans_Sum";"ei",#N/A,TRUE,"Earnings Impact";"ad",#N/A,TRUE,"accretion dilution";"pfis",#N/A,TRUE,"Pro Forma Income Statement";"profba",#N/A,TRUE,"Pro Forma Balance Sheet";"acq",#N/A,TRUE,"Acquirer";"tar",#N/A,TRUE,"Target"}</definedName>
    <definedName name="wrn.57." localSheetId="1" hidden="1">{"cover",#N/A,TRUE,"Cover";"toc7",#N/A,TRUE,"TOC";"over",#N/A,TRUE,"Overview";"ts2",#N/A,TRUE,"Det_Trans_Sum";"ei",#N/A,TRUE,"Earnings Impact";"ad",#N/A,TRUE,"accretion dilution";"pfis",#N/A,TRUE,"Pro Forma Income Statement";"profba",#N/A,TRUE,"Pro Forma Balance Sheet";"acq",#N/A,TRUE,"Acquirer";"tar",#N/A,TRUE,"Target"}</definedName>
    <definedName name="wrn.57." hidden="1">{"cover",#N/A,TRUE,"Cover";"toc7",#N/A,TRUE,"TOC";"over",#N/A,TRUE,"Overview";"ts2",#N/A,TRUE,"Det_Trans_Sum";"ei",#N/A,TRUE,"Earnings Impact";"ad",#N/A,TRUE,"accretion dilution";"pfis",#N/A,TRUE,"Pro Forma Income Statement";"profba",#N/A,TRUE,"Pro Forma Balance Sheet";"acq",#N/A,TRUE,"Acquirer";"tar",#N/A,TRUE,"Target"}</definedName>
    <definedName name="wrn.58." localSheetId="2" hidden="1">{"cover",#N/A,TRUE,"Cover";"toc7",#N/A,TRUE,"TOC";"over",#N/A,TRUE,"Overview";"ts2",#N/A,TRUE,"Det_Trans_Sum";"ei1",#N/A,TRUE,"Earnings Impact";"ad1",#N/A,TRUE,"accretion dilution";"pfis1",#N/A,TRUE,"Pro Forma Income Statement";"profba",#N/A,TRUE,"Pro Forma Balance Sheet";"acq1",#N/A,TRUE,"Acquirer";"tar1",#N/A,TRUE,"Target"}</definedName>
    <definedName name="wrn.58." localSheetId="1" hidden="1">{"cover",#N/A,TRUE,"Cover";"toc7",#N/A,TRUE,"TOC";"over",#N/A,TRUE,"Overview";"ts2",#N/A,TRUE,"Det_Trans_Sum";"ei1",#N/A,TRUE,"Earnings Impact";"ad1",#N/A,TRUE,"accretion dilution";"pfis1",#N/A,TRUE,"Pro Forma Income Statement";"profba",#N/A,TRUE,"Pro Forma Balance Sheet";"acq1",#N/A,TRUE,"Acquirer";"tar1",#N/A,TRUE,"Target"}</definedName>
    <definedName name="wrn.58." hidden="1">{"cover",#N/A,TRUE,"Cover";"toc7",#N/A,TRUE,"TOC";"over",#N/A,TRUE,"Overview";"ts2",#N/A,TRUE,"Det_Trans_Sum";"ei1",#N/A,TRUE,"Earnings Impact";"ad1",#N/A,TRUE,"accretion dilution";"pfis1",#N/A,TRUE,"Pro Forma Income Statement";"profba",#N/A,TRUE,"Pro Forma Balance Sheet";"acq1",#N/A,TRUE,"Acquirer";"tar1",#N/A,TRUE,"Target"}</definedName>
    <definedName name="wrn.59." localSheetId="2" hidden="1">{"cover",#N/A,TRUE,"Cover";"toc7",#N/A,TRUE,"TOC";"over",#N/A,TRUE,"Overview";"ts2",#N/A,TRUE,"Det_Trans_Sum";"ei2",#N/A,TRUE,"Earnings Impact";"ad2",#N/A,TRUE,"accretion dilution";"pfis2",#N/A,TRUE,"Pro Forma Income Statement";"profba",#N/A,TRUE,"Pro Forma Balance Sheet";"acq2",#N/A,TRUE,"Acquirer";"tar2",#N/A,TRUE,"Target"}</definedName>
    <definedName name="wrn.59." localSheetId="1" hidden="1">{"cover",#N/A,TRUE,"Cover";"toc7",#N/A,TRUE,"TOC";"over",#N/A,TRUE,"Overview";"ts2",#N/A,TRUE,"Det_Trans_Sum";"ei2",#N/A,TRUE,"Earnings Impact";"ad2",#N/A,TRUE,"accretion dilution";"pfis2",#N/A,TRUE,"Pro Forma Income Statement";"profba",#N/A,TRUE,"Pro Forma Balance Sheet";"acq2",#N/A,TRUE,"Acquirer";"tar2",#N/A,TRUE,"Target"}</definedName>
    <definedName name="wrn.59." hidden="1">{"cover",#N/A,TRUE,"Cover";"toc7",#N/A,TRUE,"TOC";"over",#N/A,TRUE,"Overview";"ts2",#N/A,TRUE,"Det_Trans_Sum";"ei2",#N/A,TRUE,"Earnings Impact";"ad2",#N/A,TRUE,"accretion dilution";"pfis2",#N/A,TRUE,"Pro Forma Income Statement";"profba",#N/A,TRUE,"Pro Forma Balance Sheet";"acq2",#N/A,TRUE,"Acquirer";"tar2",#N/A,TRUE,"Target"}</definedName>
    <definedName name="wrn.6." localSheetId="2" hidden="1">{"cover",#N/A,TRUE,"Cover";"toc2",#N/A,TRUE,"TOC";"ts1",#N/A,TRUE,"Transaction Summary";"ei1",#N/A,TRUE,"Earnings Impact";"ad1",#N/A,TRUE,"accretion dilution";"hg1",#N/A,TRUE,"Has-Gets"}</definedName>
    <definedName name="wrn.6." localSheetId="1" hidden="1">{"cover",#N/A,TRUE,"Cover";"toc2",#N/A,TRUE,"TOC";"ts1",#N/A,TRUE,"Transaction Summary";"ei1",#N/A,TRUE,"Earnings Impact";"ad1",#N/A,TRUE,"accretion dilution";"hg1",#N/A,TRUE,"Has-Gets"}</definedName>
    <definedName name="wrn.6." hidden="1">{"cover",#N/A,TRUE,"Cover";"toc2",#N/A,TRUE,"TOC";"ts1",#N/A,TRUE,"Transaction Summary";"ei1",#N/A,TRUE,"Earnings Impact";"ad1",#N/A,TRUE,"accretion dilution";"hg1",#N/A,TRUE,"Has-Gets"}</definedName>
    <definedName name="wrn.60." localSheetId="2" hidden="1">{"cover",#N/A,TRUE,"Cover";"toc7",#N/A,TRUE,"TOC";"over",#N/A,TRUE,"Overview";"ts2",#N/A,TRUE,"Det_Trans_Sum";"ei3",#N/A,TRUE,"Earnings Impact";"ad3",#N/A,TRUE,"accretion dilution";"pfis3",#N/A,TRUE,"Pro Forma Income Statement";"profba",#N/A,TRUE,"Pro Forma Balance Sheet";"acq3",#N/A,TRUE,"Acquirer";"tar3",#N/A,TRUE,"Target"}</definedName>
    <definedName name="wrn.60." localSheetId="1" hidden="1">{"cover",#N/A,TRUE,"Cover";"toc7",#N/A,TRUE,"TOC";"over",#N/A,TRUE,"Overview";"ts2",#N/A,TRUE,"Det_Trans_Sum";"ei3",#N/A,TRUE,"Earnings Impact";"ad3",#N/A,TRUE,"accretion dilution";"pfis3",#N/A,TRUE,"Pro Forma Income Statement";"profba",#N/A,TRUE,"Pro Forma Balance Sheet";"acq3",#N/A,TRUE,"Acquirer";"tar3",#N/A,TRUE,"Target"}</definedName>
    <definedName name="wrn.60." hidden="1">{"cover",#N/A,TRUE,"Cover";"toc7",#N/A,TRUE,"TOC";"over",#N/A,TRUE,"Overview";"ts2",#N/A,TRUE,"Det_Trans_Sum";"ei3",#N/A,TRUE,"Earnings Impact";"ad3",#N/A,TRUE,"accretion dilution";"pfis3",#N/A,TRUE,"Pro Forma Income Statement";"profba",#N/A,TRUE,"Pro Forma Balance Sheet";"acq3",#N/A,TRUE,"Acquirer";"tar3",#N/A,TRUE,"Target"}</definedName>
    <definedName name="wrn.61." localSheetId="2" hidden="1">{"cover",#N/A,TRUE,"Cover";"toc8",#N/A,TRUE,"TOC";"over",#N/A,TRUE,"Overview";"ts2",#N/A,TRUE,"Det_Trans_Sum";"ei",#N/A,TRUE,"Earnings Impact";"ad",#N/A,TRUE,"accretion dilution";"tas",#N/A,TRUE,"TaintedShares";"hg",#N/A,TRUE,"Has-Gets";"pfis",#N/A,TRUE,"Pro Forma Income Statement";"ca",#N/A,TRUE,"Contribution_Analysis";"profba",#N/A,TRUE,"Pro Forma Balance Sheet";"acq",#N/A,TRUE,"Acquirer";"tar",#N/A,TRUE,"Target"}</definedName>
    <definedName name="wrn.61." localSheetId="1" hidden="1">{"cover",#N/A,TRUE,"Cover";"toc8",#N/A,TRUE,"TOC";"over",#N/A,TRUE,"Overview";"ts2",#N/A,TRUE,"Det_Trans_Sum";"ei",#N/A,TRUE,"Earnings Impact";"ad",#N/A,TRUE,"accretion dilution";"tas",#N/A,TRUE,"TaintedShares";"hg",#N/A,TRUE,"Has-Gets";"pfis",#N/A,TRUE,"Pro Forma Income Statement";"ca",#N/A,TRUE,"Contribution_Analysis";"profba",#N/A,TRUE,"Pro Forma Balance Sheet";"acq",#N/A,TRUE,"Acquirer";"tar",#N/A,TRUE,"Target"}</definedName>
    <definedName name="wrn.61." hidden="1">{"cover",#N/A,TRUE,"Cover";"toc8",#N/A,TRUE,"TOC";"over",#N/A,TRUE,"Overview";"ts2",#N/A,TRUE,"Det_Trans_Sum";"ei",#N/A,TRUE,"Earnings Impact";"ad",#N/A,TRUE,"accretion dilution";"tas",#N/A,TRUE,"TaintedShares";"hg",#N/A,TRUE,"Has-Gets";"pfis",#N/A,TRUE,"Pro Forma Income Statement";"ca",#N/A,TRUE,"Contribution_Analysis";"profba",#N/A,TRUE,"Pro Forma Balance Sheet";"acq",#N/A,TRUE,"Acquirer";"tar",#N/A,TRUE,"Target"}</definedName>
    <definedName name="wrn.62." localSheetId="2" hidden="1">{"cover",#N/A,TRUE,"Cover";"toc8",#N/A,TRUE,"TOC";"over",#N/A,TRUE,"Overview";"ts2",#N/A,TRUE,"Det_Trans_Sum";"ei1",#N/A,TRUE,"Earnings Impact";"ad1",#N/A,TRUE,"accretion dilution";"tas",#N/A,TRUE,"TaintedShares";"hg1",#N/A,TRUE,"Has-Gets";"pfis1",#N/A,TRUE,"Pro Forma Income Statement";"ca1",#N/A,TRUE,"Contribution_Analysis";"profba",#N/A,TRUE,"Pro Forma Balance Sheet";"acq1",#N/A,TRUE,"Acquirer";"tar1",#N/A,TRUE,"Target"}</definedName>
    <definedName name="wrn.62." localSheetId="1" hidden="1">{"cover",#N/A,TRUE,"Cover";"toc8",#N/A,TRUE,"TOC";"over",#N/A,TRUE,"Overview";"ts2",#N/A,TRUE,"Det_Trans_Sum";"ei1",#N/A,TRUE,"Earnings Impact";"ad1",#N/A,TRUE,"accretion dilution";"tas",#N/A,TRUE,"TaintedShares";"hg1",#N/A,TRUE,"Has-Gets";"pfis1",#N/A,TRUE,"Pro Forma Income Statement";"ca1",#N/A,TRUE,"Contribution_Analysis";"profba",#N/A,TRUE,"Pro Forma Balance Sheet";"acq1",#N/A,TRUE,"Acquirer";"tar1",#N/A,TRUE,"Target"}</definedName>
    <definedName name="wrn.62." hidden="1">{"cover",#N/A,TRUE,"Cover";"toc8",#N/A,TRUE,"TOC";"over",#N/A,TRUE,"Overview";"ts2",#N/A,TRUE,"Det_Trans_Sum";"ei1",#N/A,TRUE,"Earnings Impact";"ad1",#N/A,TRUE,"accretion dilution";"tas",#N/A,TRUE,"TaintedShares";"hg1",#N/A,TRUE,"Has-Gets";"pfis1",#N/A,TRUE,"Pro Forma Income Statement";"ca1",#N/A,TRUE,"Contribution_Analysis";"profba",#N/A,TRUE,"Pro Forma Balance Sheet";"acq1",#N/A,TRUE,"Acquirer";"tar1",#N/A,TRUE,"Target"}</definedName>
    <definedName name="wrn.63." localSheetId="2" hidden="1">{"cover",#N/A,TRUE,"Cover";"toc8",#N/A,TRUE,"TOC";"over",#N/A,TRUE,"Overview";"ts2",#N/A,TRUE,"Det_Trans_Sum";"ei2",#N/A,TRUE,"Earnings Impact";"ad2",#N/A,TRUE,"accretion dilution";"tas",#N/A,TRUE,"TaintedShares";"hg2",#N/A,TRUE,"Has-Gets";"pfis2",#N/A,TRUE,"Pro Forma Income Statement";"ca2",#N/A,TRUE,"Contribution_Analysis";"profba",#N/A,TRUE,"Pro Forma Balance Sheet";"acq2",#N/A,TRUE,"Acquirer";"tar2",#N/A,TRUE,"Target"}</definedName>
    <definedName name="wrn.63." localSheetId="1" hidden="1">{"cover",#N/A,TRUE,"Cover";"toc8",#N/A,TRUE,"TOC";"over",#N/A,TRUE,"Overview";"ts2",#N/A,TRUE,"Det_Trans_Sum";"ei2",#N/A,TRUE,"Earnings Impact";"ad2",#N/A,TRUE,"accretion dilution";"tas",#N/A,TRUE,"TaintedShares";"hg2",#N/A,TRUE,"Has-Gets";"pfis2",#N/A,TRUE,"Pro Forma Income Statement";"ca2",#N/A,TRUE,"Contribution_Analysis";"profba",#N/A,TRUE,"Pro Forma Balance Sheet";"acq2",#N/A,TRUE,"Acquirer";"tar2",#N/A,TRUE,"Target"}</definedName>
    <definedName name="wrn.63." hidden="1">{"cover",#N/A,TRUE,"Cover";"toc8",#N/A,TRUE,"TOC";"over",#N/A,TRUE,"Overview";"ts2",#N/A,TRUE,"Det_Trans_Sum";"ei2",#N/A,TRUE,"Earnings Impact";"ad2",#N/A,TRUE,"accretion dilution";"tas",#N/A,TRUE,"TaintedShares";"hg2",#N/A,TRUE,"Has-Gets";"pfis2",#N/A,TRUE,"Pro Forma Income Statement";"ca2",#N/A,TRUE,"Contribution_Analysis";"profba",#N/A,TRUE,"Pro Forma Balance Sheet";"acq2",#N/A,TRUE,"Acquirer";"tar2",#N/A,TRUE,"Target"}</definedName>
    <definedName name="wrn.64." localSheetId="2" hidden="1">{"cover",#N/A,TRUE,"Cover";"toc8",#N/A,TRUE,"TOC";"over",#N/A,TRUE,"Overview";"ts2",#N/A,TRUE,"Det_Trans_Sum";"ei3",#N/A,TRUE,"Earnings Impact";"ad3",#N/A,TRUE,"accretion dilution";"tas",#N/A,TRUE,"TaintedShares";"hg3",#N/A,TRUE,"Has-Gets";"pfis3",#N/A,TRUE,"Pro Forma Income Statement";"ca3",#N/A,TRUE,"Contribution_Analysis";"profba",#N/A,TRUE,"Pro Forma Balance Sheet";"acq3",#N/A,TRUE,"Acquirer";"tar3",#N/A,TRUE,"Target"}</definedName>
    <definedName name="wrn.64." localSheetId="1" hidden="1">{"cover",#N/A,TRUE,"Cover";"toc8",#N/A,TRUE,"TOC";"over",#N/A,TRUE,"Overview";"ts2",#N/A,TRUE,"Det_Trans_Sum";"ei3",#N/A,TRUE,"Earnings Impact";"ad3",#N/A,TRUE,"accretion dilution";"tas",#N/A,TRUE,"TaintedShares";"hg3",#N/A,TRUE,"Has-Gets";"pfis3",#N/A,TRUE,"Pro Forma Income Statement";"ca3",#N/A,TRUE,"Contribution_Analysis";"profba",#N/A,TRUE,"Pro Forma Balance Sheet";"acq3",#N/A,TRUE,"Acquirer";"tar3",#N/A,TRUE,"Target"}</definedName>
    <definedName name="wrn.64." hidden="1">{"cover",#N/A,TRUE,"Cover";"toc8",#N/A,TRUE,"TOC";"over",#N/A,TRUE,"Overview";"ts2",#N/A,TRUE,"Det_Trans_Sum";"ei3",#N/A,TRUE,"Earnings Impact";"ad3",#N/A,TRUE,"accretion dilution";"tas",#N/A,TRUE,"TaintedShares";"hg3",#N/A,TRUE,"Has-Gets";"pfis3",#N/A,TRUE,"Pro Forma Income Statement";"ca3",#N/A,TRUE,"Contribution_Analysis";"profba",#N/A,TRUE,"Pro Forma Balance Sheet";"acq3",#N/A,TRUE,"Acquirer";"tar3",#N/A,TRUE,"Target"}</definedName>
    <definedName name="wrn.65." localSheetId="2" hidden="1">{"cover",#N/A,TRUE,"Cover";"toc9",#N/A,TRUE,"TOC";"over",#N/A,TRUE,"Overview";"ts2",#N/A,TRUE,"Det_Trans_Sum";"ei",#N/A,TRUE,"Earnings Impact";"ad1",#N/A,TRUE,"accretion dilution";"pfis",#N/A,TRUE,"Pro Forma Income Statement";"ca",#N/A,TRUE,"Contribution_Analysis";"profba",#N/A,TRUE,"Pro Forma Balance Sheet";"acq",#N/A,TRUE,"Acquirer";"tar",#N/A,TRUE,"Target"}</definedName>
    <definedName name="wrn.65." localSheetId="1" hidden="1">{"cover",#N/A,TRUE,"Cover";"toc9",#N/A,TRUE,"TOC";"over",#N/A,TRUE,"Overview";"ts2",#N/A,TRUE,"Det_Trans_Sum";"ei",#N/A,TRUE,"Earnings Impact";"ad1",#N/A,TRUE,"accretion dilution";"pfis",#N/A,TRUE,"Pro Forma Income Statement";"ca",#N/A,TRUE,"Contribution_Analysis";"profba",#N/A,TRUE,"Pro Forma Balance Sheet";"acq",#N/A,TRUE,"Acquirer";"tar",#N/A,TRUE,"Target"}</definedName>
    <definedName name="wrn.65." hidden="1">{"cover",#N/A,TRUE,"Cover";"toc9",#N/A,TRUE,"TOC";"over",#N/A,TRUE,"Overview";"ts2",#N/A,TRUE,"Det_Trans_Sum";"ei",#N/A,TRUE,"Earnings Impact";"ad1",#N/A,TRUE,"accretion dilution";"pfis",#N/A,TRUE,"Pro Forma Income Statement";"ca",#N/A,TRUE,"Contribution_Analysis";"profba",#N/A,TRUE,"Pro Forma Balance Sheet";"acq",#N/A,TRUE,"Acquirer";"tar",#N/A,TRUE,"Target"}</definedName>
    <definedName name="wrn.66." localSheetId="2" hidden="1">{"cover",#N/A,TRUE,"Cover";"toc9",#N/A,TRUE,"TOC";"over",#N/A,TRUE,"Overview";"ts2",#N/A,TRUE,"Det_Trans_Sum";"ei1",#N/A,TRUE,"Earnings Impact";"ad1",#N/A,TRUE,"accretion dilution";"pfis1",#N/A,TRUE,"Pro Forma Income Statement";"ca1",#N/A,TRUE,"Contribution_Analysis";"profba",#N/A,TRUE,"Pro Forma Balance Sheet";"acq1",#N/A,TRUE,"Acquirer";"tar1",#N/A,TRUE,"Target"}</definedName>
    <definedName name="wrn.66." localSheetId="1" hidden="1">{"cover",#N/A,TRUE,"Cover";"toc9",#N/A,TRUE,"TOC";"over",#N/A,TRUE,"Overview";"ts2",#N/A,TRUE,"Det_Trans_Sum";"ei1",#N/A,TRUE,"Earnings Impact";"ad1",#N/A,TRUE,"accretion dilution";"pfis1",#N/A,TRUE,"Pro Forma Income Statement";"ca1",#N/A,TRUE,"Contribution_Analysis";"profba",#N/A,TRUE,"Pro Forma Balance Sheet";"acq1",#N/A,TRUE,"Acquirer";"tar1",#N/A,TRUE,"Target"}</definedName>
    <definedName name="wrn.66." hidden="1">{"cover",#N/A,TRUE,"Cover";"toc9",#N/A,TRUE,"TOC";"over",#N/A,TRUE,"Overview";"ts2",#N/A,TRUE,"Det_Trans_Sum";"ei1",#N/A,TRUE,"Earnings Impact";"ad1",#N/A,TRUE,"accretion dilution";"pfis1",#N/A,TRUE,"Pro Forma Income Statement";"ca1",#N/A,TRUE,"Contribution_Analysis";"profba",#N/A,TRUE,"Pro Forma Balance Sheet";"acq1",#N/A,TRUE,"Acquirer";"tar1",#N/A,TRUE,"Target"}</definedName>
    <definedName name="wrn.67." localSheetId="2" hidden="1">{"cover",#N/A,TRUE,"Cover";"toc9",#N/A,TRUE,"TOC";"over",#N/A,TRUE,"Overview";"ts2",#N/A,TRUE,"Det_Trans_Sum";"ei2",#N/A,TRUE,"Earnings Impact";"ad2",#N/A,TRUE,"accretion dilution";"pfis2",#N/A,TRUE,"Pro Forma Income Statement";"ca2",#N/A,TRUE,"Contribution_Analysis";"profba",#N/A,TRUE,"Pro Forma Balance Sheet";"acq2",#N/A,TRUE,"Acquirer";"tar2",#N/A,TRUE,"Target"}</definedName>
    <definedName name="wrn.67." localSheetId="1" hidden="1">{"cover",#N/A,TRUE,"Cover";"toc9",#N/A,TRUE,"TOC";"over",#N/A,TRUE,"Overview";"ts2",#N/A,TRUE,"Det_Trans_Sum";"ei2",#N/A,TRUE,"Earnings Impact";"ad2",#N/A,TRUE,"accretion dilution";"pfis2",#N/A,TRUE,"Pro Forma Income Statement";"ca2",#N/A,TRUE,"Contribution_Analysis";"profba",#N/A,TRUE,"Pro Forma Balance Sheet";"acq2",#N/A,TRUE,"Acquirer";"tar2",#N/A,TRUE,"Target"}</definedName>
    <definedName name="wrn.67." hidden="1">{"cover",#N/A,TRUE,"Cover";"toc9",#N/A,TRUE,"TOC";"over",#N/A,TRUE,"Overview";"ts2",#N/A,TRUE,"Det_Trans_Sum";"ei2",#N/A,TRUE,"Earnings Impact";"ad2",#N/A,TRUE,"accretion dilution";"pfis2",#N/A,TRUE,"Pro Forma Income Statement";"ca2",#N/A,TRUE,"Contribution_Analysis";"profba",#N/A,TRUE,"Pro Forma Balance Sheet";"acq2",#N/A,TRUE,"Acquirer";"tar2",#N/A,TRUE,"Target"}</definedName>
    <definedName name="wrn.68." localSheetId="2" hidden="1">{"cover",#N/A,TRUE,"Cover";"toc9",#N/A,TRUE,"TOC";"over",#N/A,TRUE,"Overview";"ts2",#N/A,TRUE,"Det_Trans_Sum";"ei3",#N/A,TRUE,"Earnings Impact";"ad3",#N/A,TRUE,"accretion dilution";"pfis3",#N/A,TRUE,"Pro Forma Income Statement";"ca3",#N/A,TRUE,"Contribution_Analysis";"profba",#N/A,TRUE,"Pro Forma Balance Sheet";"acq3",#N/A,TRUE,"Acquirer";"tar3",#N/A,TRUE,"Target"}</definedName>
    <definedName name="wrn.68." localSheetId="1" hidden="1">{"cover",#N/A,TRUE,"Cover";"toc9",#N/A,TRUE,"TOC";"over",#N/A,TRUE,"Overview";"ts2",#N/A,TRUE,"Det_Trans_Sum";"ei3",#N/A,TRUE,"Earnings Impact";"ad3",#N/A,TRUE,"accretion dilution";"pfis3",#N/A,TRUE,"Pro Forma Income Statement";"ca3",#N/A,TRUE,"Contribution_Analysis";"profba",#N/A,TRUE,"Pro Forma Balance Sheet";"acq3",#N/A,TRUE,"Acquirer";"tar3",#N/A,TRUE,"Target"}</definedName>
    <definedName name="wrn.68." hidden="1">{"cover",#N/A,TRUE,"Cover";"toc9",#N/A,TRUE,"TOC";"over",#N/A,TRUE,"Overview";"ts2",#N/A,TRUE,"Det_Trans_Sum";"ei3",#N/A,TRUE,"Earnings Impact";"ad3",#N/A,TRUE,"accretion dilution";"pfis3",#N/A,TRUE,"Pro Forma Income Statement";"ca3",#N/A,TRUE,"Contribution_Analysis";"profba",#N/A,TRUE,"Pro Forma Balance Sheet";"acq3",#N/A,TRUE,"Acquirer";"tar3",#N/A,TRUE,"Target"}</definedName>
    <definedName name="wrn.69." localSheetId="2" hidden="1">{"cover",#N/A,TRUE,"Cover";"toc10",#N/A,TRUE,"TOC";"over",#N/A,TRUE,"Overview";"ts2",#N/A,TRUE,"Det_Trans_Sum";"ei",#N/A,TRUE,"Earnings Impact";"ad",#N/A,TRUE,"accretion dilution";"hg",#N/A,TRUE,"Has-Gets";"pfis",#N/A,TRUE,"Pro Forma Income Statement";"ca",#N/A,TRUE,"Contribution_Analysis";"profba",#N/A,TRUE,"Pro Forma Balance Sheet";"acq",#N/A,TRUE,"Acquirer";"tar",#N/A,TRUE,"Target"}</definedName>
    <definedName name="wrn.69." localSheetId="1" hidden="1">{"cover",#N/A,TRUE,"Cover";"toc10",#N/A,TRUE,"TOC";"over",#N/A,TRUE,"Overview";"ts2",#N/A,TRUE,"Det_Trans_Sum";"ei",#N/A,TRUE,"Earnings Impact";"ad",#N/A,TRUE,"accretion dilution";"hg",#N/A,TRUE,"Has-Gets";"pfis",#N/A,TRUE,"Pro Forma Income Statement";"ca",#N/A,TRUE,"Contribution_Analysis";"profba",#N/A,TRUE,"Pro Forma Balance Sheet";"acq",#N/A,TRUE,"Acquirer";"tar",#N/A,TRUE,"Target"}</definedName>
    <definedName name="wrn.69." hidden="1">{"cover",#N/A,TRUE,"Cover";"toc10",#N/A,TRUE,"TOC";"over",#N/A,TRUE,"Overview";"ts2",#N/A,TRUE,"Det_Trans_Sum";"ei",#N/A,TRUE,"Earnings Impact";"ad",#N/A,TRUE,"accretion dilution";"hg",#N/A,TRUE,"Has-Gets";"pfis",#N/A,TRUE,"Pro Forma Income Statement";"ca",#N/A,TRUE,"Contribution_Analysis";"profba",#N/A,TRUE,"Pro Forma Balance Sheet";"acq",#N/A,TRUE,"Acquirer";"tar",#N/A,TRUE,"Target"}</definedName>
    <definedName name="wrn.7." localSheetId="2" hidden="1">{"cover",#N/A,TRUE,"Cover";"toc2",#N/A,TRUE,"TOC";"ts1",#N/A,TRUE,"Transaction Summary";"ei2c",#N/A,TRUE,"Earnings Impact";"ad2",#N/A,TRUE,"accretion dilution";"hg2",#N/A,TRUE,"Has-Gets"}</definedName>
    <definedName name="wrn.7." localSheetId="1" hidden="1">{"cover",#N/A,TRUE,"Cover";"toc2",#N/A,TRUE,"TOC";"ts1",#N/A,TRUE,"Transaction Summary";"ei2c",#N/A,TRUE,"Earnings Impact";"ad2",#N/A,TRUE,"accretion dilution";"hg2",#N/A,TRUE,"Has-Gets"}</definedName>
    <definedName name="wrn.7." hidden="1">{"cover",#N/A,TRUE,"Cover";"toc2",#N/A,TRUE,"TOC";"ts1",#N/A,TRUE,"Transaction Summary";"ei2c",#N/A,TRUE,"Earnings Impact";"ad2",#N/A,TRUE,"accretion dilution";"hg2",#N/A,TRUE,"Has-Gets"}</definedName>
    <definedName name="wrn.70." localSheetId="2" hidden="1">{"cover",#N/A,TRUE,"Cover";"toc10",#N/A,TRUE,"TOC";"over",#N/A,TRUE,"Overview";"ts2",#N/A,TRUE,"Det_Trans_Sum";"ei1",#N/A,TRUE,"Earnings Impact";"ad1",#N/A,TRUE,"accretion dilution";"hg",#N/A,TRUE,"Has-Gets";"pfis1",#N/A,TRUE,"Pro Forma Income Statement";"ca1",#N/A,TRUE,"Contribution_Analysis";"profba",#N/A,TRUE,"Pro Forma Balance Sheet";"acq1",#N/A,TRUE,"Acquirer";"tar1",#N/A,TRUE,"Target"}</definedName>
    <definedName name="wrn.70." localSheetId="1" hidden="1">{"cover",#N/A,TRUE,"Cover";"toc10",#N/A,TRUE,"TOC";"over",#N/A,TRUE,"Overview";"ts2",#N/A,TRUE,"Det_Trans_Sum";"ei1",#N/A,TRUE,"Earnings Impact";"ad1",#N/A,TRUE,"accretion dilution";"hg",#N/A,TRUE,"Has-Gets";"pfis1",#N/A,TRUE,"Pro Forma Income Statement";"ca1",#N/A,TRUE,"Contribution_Analysis";"profba",#N/A,TRUE,"Pro Forma Balance Sheet";"acq1",#N/A,TRUE,"Acquirer";"tar1",#N/A,TRUE,"Target"}</definedName>
    <definedName name="wrn.70." hidden="1">{"cover",#N/A,TRUE,"Cover";"toc10",#N/A,TRUE,"TOC";"over",#N/A,TRUE,"Overview";"ts2",#N/A,TRUE,"Det_Trans_Sum";"ei1",#N/A,TRUE,"Earnings Impact";"ad1",#N/A,TRUE,"accretion dilution";"hg",#N/A,TRUE,"Has-Gets";"pfis1",#N/A,TRUE,"Pro Forma Income Statement";"ca1",#N/A,TRUE,"Contribution_Analysis";"profba",#N/A,TRUE,"Pro Forma Balance Sheet";"acq1",#N/A,TRUE,"Acquirer";"tar1",#N/A,TRUE,"Target"}</definedName>
    <definedName name="wrn.71." localSheetId="2" hidden="1">{"cover",#N/A,TRUE,"Cover";"toc10",#N/A,TRUE,"TOC";"over",#N/A,TRUE,"Overview";"ts2",#N/A,TRUE,"Det_Trans_Sum";"ei2",#N/A,TRUE,"Earnings Impact";"ad2",#N/A,TRUE,"accretion dilution";"hg2",#N/A,TRUE,"Has-Gets";"pfis2",#N/A,TRUE,"Pro Forma Income Statement";"ca2",#N/A,TRUE,"Contribution_Analysis";"profba",#N/A,TRUE,"Pro Forma Balance Sheet";"acq2",#N/A,TRUE,"Acquirer";"tar2",#N/A,TRUE,"Target"}</definedName>
    <definedName name="wrn.71." localSheetId="1" hidden="1">{"cover",#N/A,TRUE,"Cover";"toc10",#N/A,TRUE,"TOC";"over",#N/A,TRUE,"Overview";"ts2",#N/A,TRUE,"Det_Trans_Sum";"ei2",#N/A,TRUE,"Earnings Impact";"ad2",#N/A,TRUE,"accretion dilution";"hg2",#N/A,TRUE,"Has-Gets";"pfis2",#N/A,TRUE,"Pro Forma Income Statement";"ca2",#N/A,TRUE,"Contribution_Analysis";"profba",#N/A,TRUE,"Pro Forma Balance Sheet";"acq2",#N/A,TRUE,"Acquirer";"tar2",#N/A,TRUE,"Target"}</definedName>
    <definedName name="wrn.71." hidden="1">{"cover",#N/A,TRUE,"Cover";"toc10",#N/A,TRUE,"TOC";"over",#N/A,TRUE,"Overview";"ts2",#N/A,TRUE,"Det_Trans_Sum";"ei2",#N/A,TRUE,"Earnings Impact";"ad2",#N/A,TRUE,"accretion dilution";"hg2",#N/A,TRUE,"Has-Gets";"pfis2",#N/A,TRUE,"Pro Forma Income Statement";"ca2",#N/A,TRUE,"Contribution_Analysis";"profba",#N/A,TRUE,"Pro Forma Balance Sheet";"acq2",#N/A,TRUE,"Acquirer";"tar2",#N/A,TRUE,"Target"}</definedName>
    <definedName name="wrn.72." localSheetId="2" hidden="1">{"cover",#N/A,TRUE,"Cover";"toc10",#N/A,TRUE,"TOC";"over",#N/A,TRUE,"Overview";"ts2",#N/A,TRUE,"Det_Trans_Sum";"ei3",#N/A,TRUE,"Earnings Impact";"ad3",#N/A,TRUE,"accretion dilution";"hg3",#N/A,TRUE,"Has-Gets";"pfis3",#N/A,TRUE,"Pro Forma Income Statement";"ca3",#N/A,TRUE,"Contribution_Analysis";"profba",#N/A,TRUE,"Pro Forma Balance Sheet";"acq3",#N/A,TRUE,"Acquirer";"tar3",#N/A,TRUE,"Target"}</definedName>
    <definedName name="wrn.72." localSheetId="1" hidden="1">{"cover",#N/A,TRUE,"Cover";"toc10",#N/A,TRUE,"TOC";"over",#N/A,TRUE,"Overview";"ts2",#N/A,TRUE,"Det_Trans_Sum";"ei3",#N/A,TRUE,"Earnings Impact";"ad3",#N/A,TRUE,"accretion dilution";"hg3",#N/A,TRUE,"Has-Gets";"pfis3",#N/A,TRUE,"Pro Forma Income Statement";"ca3",#N/A,TRUE,"Contribution_Analysis";"profba",#N/A,TRUE,"Pro Forma Balance Sheet";"acq3",#N/A,TRUE,"Acquirer";"tar3",#N/A,TRUE,"Target"}</definedName>
    <definedName name="wrn.72." hidden="1">{"cover",#N/A,TRUE,"Cover";"toc10",#N/A,TRUE,"TOC";"over",#N/A,TRUE,"Overview";"ts2",#N/A,TRUE,"Det_Trans_Sum";"ei3",#N/A,TRUE,"Earnings Impact";"ad3",#N/A,TRUE,"accretion dilution";"hg3",#N/A,TRUE,"Has-Gets";"pfis3",#N/A,TRUE,"Pro Forma Income Statement";"ca3",#N/A,TRUE,"Contribution_Analysis";"profba",#N/A,TRUE,"Pro Forma Balance Sheet";"acq3",#N/A,TRUE,"Acquirer";"tar3",#N/A,TRUE,"Target"}</definedName>
    <definedName name="wrn.8." localSheetId="2" hidden="1">{"cover",#N/A,TRUE,"Cover";"toc2",#N/A,TRUE,"TOC";"ts1",#N/A,TRUE,"Transaction Summary";"ei3",#N/A,TRUE,"Earnings Impact";"ad3",#N/A,TRUE,"accretion dilution";"hg3",#N/A,TRUE,"Has-Gets"}</definedName>
    <definedName name="wrn.8." localSheetId="1" hidden="1">{"cover",#N/A,TRUE,"Cover";"toc2",#N/A,TRUE,"TOC";"ts1",#N/A,TRUE,"Transaction Summary";"ei3",#N/A,TRUE,"Earnings Impact";"ad3",#N/A,TRUE,"accretion dilution";"hg3",#N/A,TRUE,"Has-Gets"}</definedName>
    <definedName name="wrn.8." hidden="1">{"cover",#N/A,TRUE,"Cover";"toc2",#N/A,TRUE,"TOC";"ts1",#N/A,TRUE,"Transaction Summary";"ei3",#N/A,TRUE,"Earnings Impact";"ad3",#N/A,TRUE,"accretion dilution";"hg3",#N/A,TRUE,"Has-Gets"}</definedName>
    <definedName name="wrn.9." localSheetId="2" hidden="1">{"cover",#N/A,TRUE,"Cover";"toc3",#N/A,TRUE,"TOC";"over",#N/A,TRUE,"Overview";"ts2",#N/A,TRUE,"Det_Trans_Sum";"eic",#N/A,TRUE,"Earnings Impact";"ad",#N/A,TRUE,"accretion dilution";"pfis",#N/A,TRUE,"Pro Forma Income Statement";"acqc",#N/A,TRUE,"Acquirer";"tarc",#N/A,TRUE,"Target"}</definedName>
    <definedName name="wrn.9." localSheetId="1" hidden="1">{"cover",#N/A,TRUE,"Cover";"toc3",#N/A,TRUE,"TOC";"over",#N/A,TRUE,"Overview";"ts2",#N/A,TRUE,"Det_Trans_Sum";"eic",#N/A,TRUE,"Earnings Impact";"ad",#N/A,TRUE,"accretion dilution";"pfis",#N/A,TRUE,"Pro Forma Income Statement";"acqc",#N/A,TRUE,"Acquirer";"tarc",#N/A,TRUE,"Target"}</definedName>
    <definedName name="wrn.9." hidden="1">{"cover",#N/A,TRUE,"Cover";"toc3",#N/A,TRUE,"TOC";"over",#N/A,TRUE,"Overview";"ts2",#N/A,TRUE,"Det_Trans_Sum";"eic",#N/A,TRUE,"Earnings Impact";"ad",#N/A,TRUE,"accretion dilution";"pfis",#N/A,TRUE,"Pro Forma Income Statement";"acqc",#N/A,TRUE,"Acquirer";"tarc",#N/A,TRUE,"Target"}</definedName>
    <definedName name="wrn.9_30._.Adv._.Board." localSheetId="2" hidden="1">{#N/A,#N/A,TRUE,"Fd II Bullets";#N/A,#N/A,TRUE,"Fd II Cap. Position ";#N/A,#N/A,TRUE,"FD II Portfolio Summary";#N/A,#N/A,TRUE,"BV Valuation ";#N/A,#N/A,TRUE,"FV Valuation";#N/A,#N/A,TRUE,"Valuation Change II";#N/A,#N/A,TRUE,"Costumes";#N/A,#N/A,TRUE,"DSI";#N/A,#N/A,TRUE,"Temple";#N/A,#N/A,TRUE,"Temple Value";#N/A,#N/A,TRUE,"JRI";#N/A,#N/A,TRUE,"Weasler";#N/A,#N/A,TRUE,"NDS ";#N/A,#N/A,TRUE,"J Chain";#N/A,#N/A,TRUE,"Stronghaven";#N/A,#N/A,TRUE,"Connor";#N/A,#N/A,TRUE,"HWC";#N/A,#N/A,TRUE,"F3 Bullets";#N/A,#N/A,TRUE,"Fd III Cap. Position  ";#N/A,#N/A,TRUE,"FD III Port Summ";#N/A,#N/A,TRUE,"BV Valuation";#N/A,#N/A,TRUE,"MV Valuation";#N/A,#N/A,TRUE,"Valuation Change III";#N/A,#N/A,TRUE,"Beacon";#N/A,#N/A,TRUE,"Beacon Value";#N/A,#N/A,TRUE,"Tharco";#N/A,#N/A,TRUE,"Tharco Value";#N/A,#N/A,TRUE,"Dee H";#N/A,#N/A,TRUE,"Dee H Value";#N/A,#N/A,TRUE,"Globe";#N/A,#N/A,TRUE,"Globe Value";#N/A,#N/A,TRUE,"CII";#N/A,#N/A,TRUE,"MCA";#N/A,#N/A,TRUE,"Elm";#N/A,#N/A,TRUE,"Hunt Valve";#N/A,#N/A,TRUE,"Hund 2";#N/A,#N/A,TRUE,"KBA";#N/A,#N/A,TRUE,"Glassmaster";#N/A,#N/A,TRUE,"May";#N/A,#N/A,TRUE,"CBSA";#N/A,#N/A,TRUE,"ACE";#N/A,#N/A,TRUE,"United Central";#N/A,#N/A,TRUE,"Jakel";#N/A,#N/A,TRUE,"Lake City ";#N/A,#N/A,TRUE,"F4 Bullets ";#N/A,#N/A,TRUE,"Fd IV Cap. Position  ";#N/A,#N/A,TRUE,"FD IV Portfolio Summary ";#N/A,#N/A,TRUE,"BV Valuation IV ";#N/A,#N/A,TRUE,"Western"}</definedName>
    <definedName name="wrn.9_30._.Adv._.Board." localSheetId="1" hidden="1">{#N/A,#N/A,TRUE,"Fd II Bullets";#N/A,#N/A,TRUE,"Fd II Cap. Position ";#N/A,#N/A,TRUE,"FD II Portfolio Summary";#N/A,#N/A,TRUE,"BV Valuation ";#N/A,#N/A,TRUE,"FV Valuation";#N/A,#N/A,TRUE,"Valuation Change II";#N/A,#N/A,TRUE,"Costumes";#N/A,#N/A,TRUE,"DSI";#N/A,#N/A,TRUE,"Temple";#N/A,#N/A,TRUE,"Temple Value";#N/A,#N/A,TRUE,"JRI";#N/A,#N/A,TRUE,"Weasler";#N/A,#N/A,TRUE,"NDS ";#N/A,#N/A,TRUE,"J Chain";#N/A,#N/A,TRUE,"Stronghaven";#N/A,#N/A,TRUE,"Connor";#N/A,#N/A,TRUE,"HWC";#N/A,#N/A,TRUE,"F3 Bullets";#N/A,#N/A,TRUE,"Fd III Cap. Position  ";#N/A,#N/A,TRUE,"FD III Port Summ";#N/A,#N/A,TRUE,"BV Valuation";#N/A,#N/A,TRUE,"MV Valuation";#N/A,#N/A,TRUE,"Valuation Change III";#N/A,#N/A,TRUE,"Beacon";#N/A,#N/A,TRUE,"Beacon Value";#N/A,#N/A,TRUE,"Tharco";#N/A,#N/A,TRUE,"Tharco Value";#N/A,#N/A,TRUE,"Dee H";#N/A,#N/A,TRUE,"Dee H Value";#N/A,#N/A,TRUE,"Globe";#N/A,#N/A,TRUE,"Globe Value";#N/A,#N/A,TRUE,"CII";#N/A,#N/A,TRUE,"MCA";#N/A,#N/A,TRUE,"Elm";#N/A,#N/A,TRUE,"Hunt Valve";#N/A,#N/A,TRUE,"Hund 2";#N/A,#N/A,TRUE,"KBA";#N/A,#N/A,TRUE,"Glassmaster";#N/A,#N/A,TRUE,"May";#N/A,#N/A,TRUE,"CBSA";#N/A,#N/A,TRUE,"ACE";#N/A,#N/A,TRUE,"United Central";#N/A,#N/A,TRUE,"Jakel";#N/A,#N/A,TRUE,"Lake City ";#N/A,#N/A,TRUE,"F4 Bullets ";#N/A,#N/A,TRUE,"Fd IV Cap. Position  ";#N/A,#N/A,TRUE,"FD IV Portfolio Summary ";#N/A,#N/A,TRUE,"BV Valuation IV ";#N/A,#N/A,TRUE,"Western"}</definedName>
    <definedName name="wrn.9_30._.Adv._.Board." hidden="1">{#N/A,#N/A,TRUE,"Fd II Bullets";#N/A,#N/A,TRUE,"Fd II Cap. Position ";#N/A,#N/A,TRUE,"FD II Portfolio Summary";#N/A,#N/A,TRUE,"BV Valuation ";#N/A,#N/A,TRUE,"FV Valuation";#N/A,#N/A,TRUE,"Valuation Change II";#N/A,#N/A,TRUE,"Costumes";#N/A,#N/A,TRUE,"DSI";#N/A,#N/A,TRUE,"Temple";#N/A,#N/A,TRUE,"Temple Value";#N/A,#N/A,TRUE,"JRI";#N/A,#N/A,TRUE,"Weasler";#N/A,#N/A,TRUE,"NDS ";#N/A,#N/A,TRUE,"J Chain";#N/A,#N/A,TRUE,"Stronghaven";#N/A,#N/A,TRUE,"Connor";#N/A,#N/A,TRUE,"HWC";#N/A,#N/A,TRUE,"F3 Bullets";#N/A,#N/A,TRUE,"Fd III Cap. Position  ";#N/A,#N/A,TRUE,"FD III Port Summ";#N/A,#N/A,TRUE,"BV Valuation";#N/A,#N/A,TRUE,"MV Valuation";#N/A,#N/A,TRUE,"Valuation Change III";#N/A,#N/A,TRUE,"Beacon";#N/A,#N/A,TRUE,"Beacon Value";#N/A,#N/A,TRUE,"Tharco";#N/A,#N/A,TRUE,"Tharco Value";#N/A,#N/A,TRUE,"Dee H";#N/A,#N/A,TRUE,"Dee H Value";#N/A,#N/A,TRUE,"Globe";#N/A,#N/A,TRUE,"Globe Value";#N/A,#N/A,TRUE,"CII";#N/A,#N/A,TRUE,"MCA";#N/A,#N/A,TRUE,"Elm";#N/A,#N/A,TRUE,"Hunt Valve";#N/A,#N/A,TRUE,"Hund 2";#N/A,#N/A,TRUE,"KBA";#N/A,#N/A,TRUE,"Glassmaster";#N/A,#N/A,TRUE,"May";#N/A,#N/A,TRUE,"CBSA";#N/A,#N/A,TRUE,"ACE";#N/A,#N/A,TRUE,"United Central";#N/A,#N/A,TRUE,"Jakel";#N/A,#N/A,TRUE,"Lake City ";#N/A,#N/A,TRUE,"F4 Bullets ";#N/A,#N/A,TRUE,"Fd IV Cap. Position  ";#N/A,#N/A,TRUE,"FD IV Portfolio Summary ";#N/A,#N/A,TRUE,"BV Valuation IV ";#N/A,#N/A,TRUE,"Western"}</definedName>
    <definedName name="wrn.9_30._.LP._.Meeting." localSheetId="2" hidden="1">{#N/A,#N/A,TRUE,"Fund II Graph";#N/A,#N/A,TRUE,"Fd II Cap. Position ";#N/A,#N/A,TRUE,"Fd II Inv. act.";#N/A,#N/A,TRUE,"FD II Portfolio Summary";#N/A,#N/A,TRUE,"BV Valuation II";#N/A,#N/A,TRUE,"FV Valuation II";#N/A,#N/A,TRUE,"Fund II Per.";#N/A,#N/A,TRUE,"Valuation Change II";#N/A,#N/A,TRUE,"JRI";#N/A,#N/A,TRUE,"Weasler";#N/A,#N/A,TRUE,"Return Analysis";#N/A,#N/A,TRUE,"NDS Return";#N/A,#N/A,TRUE,"NDS";#N/A,#N/A,TRUE,"Stronghaven";#N/A,#N/A,TRUE,"Connor";#N/A,#N/A,TRUE,"HWC";#N/A,#N/A,TRUE,"Temple";#N/A,#N/A,TRUE,"Fund III Graph";#N/A,#N/A,TRUE,"Fd III Cap. Position ";#N/A,#N/A,TRUE,"Add-ons";#N/A,#N/A,TRUE,"Fd III Inv. act.";#N/A,#N/A,TRUE,"FD III Port Summ";#N/A,#N/A,TRUE,"BV Valuation III";#N/A,#N/A,TRUE,"MV Valuation III";#N/A,#N/A,TRUE,"Fund III Per.";#N/A,#N/A,TRUE,"Valuation Change III";#N/A,#N/A,TRUE,"Beacon";#N/A,#N/A,TRUE,"CII";#N/A,#N/A,TRUE,"MCA";#N/A,#N/A,TRUE,"Elm";#N/A,#N/A,TRUE,"Tharco";#N/A,#N/A,TRUE,"Tharco Write-up";#N/A,#N/A,TRUE,"Dee H";#N/A,#N/A,TRUE,"Dee H. Memo";#N/A,#N/A,TRUE,"Globe";#N/A,#N/A,TRUE,"Hunt Valve";#N/A,#N/A,TRUE,"KBA";#N/A,#N/A,TRUE,"Glassmaster";#N/A,#N/A,TRUE,"MLS";#N/A,#N/A,TRUE,"CBSA";#N/A,#N/A,TRUE,"ACE";#N/A,#N/A,TRUE,"United Central";#N/A,#N/A,TRUE,"Jakel";#N/A,#N/A,TRUE,"Lake City ";#N/A,#N/A,TRUE,"LCF Com.";#N/A,#N/A,TRUE,"Fund IV Graph";#N/A,#N/A,TRUE,"Fd IV Cap. Position  ";#N/A,#N/A,TRUE,"Fd IV Inv. act.";#N/A,#N/A,TRUE,"FD IV Portfolio Summary ";#N/A,#N/A,TRUE,"BV Valuation";#N/A,#N/A,TRUE,"Fund IV Per.";#N/A,#N/A,TRUE,"Western";#N/A,#N/A,TRUE,"Kranson";#N/A,#N/A,TRUE,"ARC";#N/A,#N/A,TRUE,"Precise";#N/A,#N/A,TRUE,"WNA"}</definedName>
    <definedName name="wrn.9_30._.LP._.Meeting." localSheetId="1" hidden="1">{#N/A,#N/A,TRUE,"Fund II Graph";#N/A,#N/A,TRUE,"Fd II Cap. Position ";#N/A,#N/A,TRUE,"Fd II Inv. act.";#N/A,#N/A,TRUE,"FD II Portfolio Summary";#N/A,#N/A,TRUE,"BV Valuation II";#N/A,#N/A,TRUE,"FV Valuation II";#N/A,#N/A,TRUE,"Fund II Per.";#N/A,#N/A,TRUE,"Valuation Change II";#N/A,#N/A,TRUE,"JRI";#N/A,#N/A,TRUE,"Weasler";#N/A,#N/A,TRUE,"Return Analysis";#N/A,#N/A,TRUE,"NDS Return";#N/A,#N/A,TRUE,"NDS";#N/A,#N/A,TRUE,"Stronghaven";#N/A,#N/A,TRUE,"Connor";#N/A,#N/A,TRUE,"HWC";#N/A,#N/A,TRUE,"Temple";#N/A,#N/A,TRUE,"Fund III Graph";#N/A,#N/A,TRUE,"Fd III Cap. Position ";#N/A,#N/A,TRUE,"Add-ons";#N/A,#N/A,TRUE,"Fd III Inv. act.";#N/A,#N/A,TRUE,"FD III Port Summ";#N/A,#N/A,TRUE,"BV Valuation III";#N/A,#N/A,TRUE,"MV Valuation III";#N/A,#N/A,TRUE,"Fund III Per.";#N/A,#N/A,TRUE,"Valuation Change III";#N/A,#N/A,TRUE,"Beacon";#N/A,#N/A,TRUE,"CII";#N/A,#N/A,TRUE,"MCA";#N/A,#N/A,TRUE,"Elm";#N/A,#N/A,TRUE,"Tharco";#N/A,#N/A,TRUE,"Tharco Write-up";#N/A,#N/A,TRUE,"Dee H";#N/A,#N/A,TRUE,"Dee H. Memo";#N/A,#N/A,TRUE,"Globe";#N/A,#N/A,TRUE,"Hunt Valve";#N/A,#N/A,TRUE,"KBA";#N/A,#N/A,TRUE,"Glassmaster";#N/A,#N/A,TRUE,"MLS";#N/A,#N/A,TRUE,"CBSA";#N/A,#N/A,TRUE,"ACE";#N/A,#N/A,TRUE,"United Central";#N/A,#N/A,TRUE,"Jakel";#N/A,#N/A,TRUE,"Lake City ";#N/A,#N/A,TRUE,"LCF Com.";#N/A,#N/A,TRUE,"Fund IV Graph";#N/A,#N/A,TRUE,"Fd IV Cap. Position  ";#N/A,#N/A,TRUE,"Fd IV Inv. act.";#N/A,#N/A,TRUE,"FD IV Portfolio Summary ";#N/A,#N/A,TRUE,"BV Valuation";#N/A,#N/A,TRUE,"Fund IV Per.";#N/A,#N/A,TRUE,"Western";#N/A,#N/A,TRUE,"Kranson";#N/A,#N/A,TRUE,"ARC";#N/A,#N/A,TRUE,"Precise";#N/A,#N/A,TRUE,"WNA"}</definedName>
    <definedName name="wrn.9_30._.LP._.Meeting." hidden="1">{#N/A,#N/A,TRUE,"Fund II Graph";#N/A,#N/A,TRUE,"Fd II Cap. Position ";#N/A,#N/A,TRUE,"Fd II Inv. act.";#N/A,#N/A,TRUE,"FD II Portfolio Summary";#N/A,#N/A,TRUE,"BV Valuation II";#N/A,#N/A,TRUE,"FV Valuation II";#N/A,#N/A,TRUE,"Fund II Per.";#N/A,#N/A,TRUE,"Valuation Change II";#N/A,#N/A,TRUE,"JRI";#N/A,#N/A,TRUE,"Weasler";#N/A,#N/A,TRUE,"Return Analysis";#N/A,#N/A,TRUE,"NDS Return";#N/A,#N/A,TRUE,"NDS";#N/A,#N/A,TRUE,"Stronghaven";#N/A,#N/A,TRUE,"Connor";#N/A,#N/A,TRUE,"HWC";#N/A,#N/A,TRUE,"Temple";#N/A,#N/A,TRUE,"Fund III Graph";#N/A,#N/A,TRUE,"Fd III Cap. Position ";#N/A,#N/A,TRUE,"Add-ons";#N/A,#N/A,TRUE,"Fd III Inv. act.";#N/A,#N/A,TRUE,"FD III Port Summ";#N/A,#N/A,TRUE,"BV Valuation III";#N/A,#N/A,TRUE,"MV Valuation III";#N/A,#N/A,TRUE,"Fund III Per.";#N/A,#N/A,TRUE,"Valuation Change III";#N/A,#N/A,TRUE,"Beacon";#N/A,#N/A,TRUE,"CII";#N/A,#N/A,TRUE,"MCA";#N/A,#N/A,TRUE,"Elm";#N/A,#N/A,TRUE,"Tharco";#N/A,#N/A,TRUE,"Tharco Write-up";#N/A,#N/A,TRUE,"Dee H";#N/A,#N/A,TRUE,"Dee H. Memo";#N/A,#N/A,TRUE,"Globe";#N/A,#N/A,TRUE,"Hunt Valve";#N/A,#N/A,TRUE,"KBA";#N/A,#N/A,TRUE,"Glassmaster";#N/A,#N/A,TRUE,"MLS";#N/A,#N/A,TRUE,"CBSA";#N/A,#N/A,TRUE,"ACE";#N/A,#N/A,TRUE,"United Central";#N/A,#N/A,TRUE,"Jakel";#N/A,#N/A,TRUE,"Lake City ";#N/A,#N/A,TRUE,"LCF Com.";#N/A,#N/A,TRUE,"Fund IV Graph";#N/A,#N/A,TRUE,"Fd IV Cap. Position  ";#N/A,#N/A,TRUE,"Fd IV Inv. act.";#N/A,#N/A,TRUE,"FD IV Portfolio Summary ";#N/A,#N/A,TRUE,"BV Valuation";#N/A,#N/A,TRUE,"Fund IV Per.";#N/A,#N/A,TRUE,"Western";#N/A,#N/A,TRUE,"Kranson";#N/A,#N/A,TRUE,"ARC";#N/A,#N/A,TRUE,"Precise";#N/A,#N/A,TRUE,"WNA"}</definedName>
    <definedName name="wrn.A_B_workpapers." localSheetId="2" hidden="1">{"field_exam_cover_page",#N/A,FALSE,"Input";"workpaper_contents",#N/A,FALSE,"Input";"ar_stats_B_1",#N/A,FALSE,"AR";"ar_aging_trends",#N/A,FALSE,"AR";"availability_comparison",#N/A,FALSE,"AR";"ineligible_summary",#N/A,FALSE,"AR";"ineligible_breakdown",#N/A,FALSE,"AR";"reconciliations",#N/A,FALSE,"AR";"ar_concentrations",#N/A,FALSE,"AR";"bbr_B_13",#N/A,FALSE,"AR";"bbr_questionnair",#N/A,FALSE,"AR"}</definedName>
    <definedName name="wrn.A_B_workpapers." localSheetId="1" hidden="1">{"field_exam_cover_page",#N/A,FALSE,"Input";"workpaper_contents",#N/A,FALSE,"Input";"ar_stats_B_1",#N/A,FALSE,"AR";"ar_aging_trends",#N/A,FALSE,"AR";"availability_comparison",#N/A,FALSE,"AR";"ineligible_summary",#N/A,FALSE,"AR";"ineligible_breakdown",#N/A,FALSE,"AR";"reconciliations",#N/A,FALSE,"AR";"ar_concentrations",#N/A,FALSE,"AR";"bbr_B_13",#N/A,FALSE,"AR";"bbr_questionnair",#N/A,FALSE,"AR"}</definedName>
    <definedName name="wrn.A_B_workpapers." hidden="1">{"field_exam_cover_page",#N/A,FALSE,"Input";"workpaper_contents",#N/A,FALSE,"Input";"ar_stats_B_1",#N/A,FALSE,"AR";"ar_aging_trends",#N/A,FALSE,"AR";"availability_comparison",#N/A,FALSE,"AR";"ineligible_summary",#N/A,FALSE,"AR";"ineligible_breakdown",#N/A,FALSE,"AR";"reconciliations",#N/A,FALSE,"AR";"ar_concentrations",#N/A,FALSE,"AR";"bbr_B_13",#N/A,FALSE,"AR";"bbr_questionnair",#N/A,FALSE,"AR"}</definedName>
    <definedName name="wrn.A_VALUATION." localSheetId="2" hidden="1">{#N/A,#N/A,FALSE,"A_D";#N/A,#N/A,FALSE,"WACC";#N/A,#N/A,FALSE,"DCF";#N/A,#N/A,FALSE,"A";#N/A,#N/A,FALSE,"LBO";#N/A,#N/A,FALSE,"C";#N/A,#N/A,FALSE,"impd";#N/A,#N/A,FALSE,"comps"}</definedName>
    <definedName name="wrn.A_VALUATION." localSheetId="1" hidden="1">{#N/A,#N/A,FALSE,"A_D";#N/A,#N/A,FALSE,"WACC";#N/A,#N/A,FALSE,"DCF";#N/A,#N/A,FALSE,"A";#N/A,#N/A,FALSE,"LBO";#N/A,#N/A,FALSE,"C";#N/A,#N/A,FALSE,"impd";#N/A,#N/A,FALSE,"comps"}</definedName>
    <definedName name="wrn.A_VALUATION." hidden="1">{#N/A,#N/A,FALSE,"A_D";#N/A,#N/A,FALSE,"WACC";#N/A,#N/A,FALSE,"DCF";#N/A,#N/A,FALSE,"A";#N/A,#N/A,FALSE,"LBO";#N/A,#N/A,FALSE,"C";#N/A,#N/A,FALSE,"impd";#N/A,#N/A,FALSE,"comps"}</definedName>
    <definedName name="wrn.Accr_Dil." localSheetId="2" hidden="1">{#N/A,#N/A,FALSE,"Debt Accr";#N/A,#N/A,FALSE,"Stock Accr";#N/A,#N/A,FALSE,"Debt Stock Accr"}</definedName>
    <definedName name="wrn.Accr_Dil." localSheetId="1" hidden="1">{#N/A,#N/A,FALSE,"Debt Accr";#N/A,#N/A,FALSE,"Stock Accr";#N/A,#N/A,FALSE,"Debt Stock Accr"}</definedName>
    <definedName name="wrn.Accr_Dil." hidden="1">{#N/A,#N/A,FALSE,"Debt Accr";#N/A,#N/A,FALSE,"Stock Accr";#N/A,#N/A,FALSE,"Debt Stock Accr"}</definedName>
    <definedName name="wrn.Accrual." localSheetId="2" hidden="1">{"Accrual",#N/A,TRUE,"Summary";"Current Labor",#N/A,TRUE,"Current Labor Force";"Increm Labor",#N/A,TRUE,"Incremental Labor";"Comm Exp",#N/A,TRUE,"Commission Expense"}</definedName>
    <definedName name="wrn.Accrual." localSheetId="1" hidden="1">{"Accrual",#N/A,TRUE,"Summary";"Current Labor",#N/A,TRUE,"Current Labor Force";"Increm Labor",#N/A,TRUE,"Incremental Labor";"Comm Exp",#N/A,TRUE,"Commission Expense"}</definedName>
    <definedName name="wrn.Accrual." hidden="1">{"Accrual",#N/A,TRUE,"Summary";"Current Labor",#N/A,TRUE,"Current Labor Force";"Increm Labor",#N/A,TRUE,"Incremental Labor";"Comm Exp",#N/A,TRUE,"Commission Expense"}</definedName>
    <definedName name="wrn.Accrual._.Budget._.Rpt." localSheetId="2" hidden="1">{"Rev Budget",#N/A,TRUE,"Revenue Budget";"Sugg Revenue",#N/A,TRUE,"Suggested";"SmartPath Rev",#N/A,TRUE,"SmartPath Revenue"}</definedName>
    <definedName name="wrn.Accrual._.Budget._.Rpt." localSheetId="1" hidden="1">{"Rev Budget",#N/A,TRUE,"Revenue Budget";"Sugg Revenue",#N/A,TRUE,"Suggested";"SmartPath Rev",#N/A,TRUE,"SmartPath Revenue"}</definedName>
    <definedName name="wrn.Accrual._.Budget._.Rpt." hidden="1">{"Rev Budget",#N/A,TRUE,"Revenue Budget";"Sugg Revenue",#N/A,TRUE,"Suggested";"SmartPath Rev",#N/A,TRUE,"SmartPath Revenue"}</definedName>
    <definedName name="wrn.ACCT._.PACKAGE._.REPORT." localSheetId="2" hidden="1">{#N/A,#N/A,TRUE,"Highlights";#N/A,#N/A,TRUE,"BS_Oriental International Bank";#N/A,#N/A,TRUE,"P&amp;L_Oriental International Bank";#N/A,#N/A,TRUE,"Revenues Report_OIB";#N/A,#N/A,TRUE,"Expenses OIB";#N/A,#N/A,TRUE,"Margin_ORIENTAL INTL BANK";#N/A,#N/A,TRUE,"PL Quarterly_OIB";#N/A,#N/A,TRUE,"COVER"}</definedName>
    <definedName name="wrn.ACCT._.PACKAGE._.REPORT." localSheetId="1" hidden="1">{#N/A,#N/A,TRUE,"Highlights";#N/A,#N/A,TRUE,"BS_Oriental International Bank";#N/A,#N/A,TRUE,"P&amp;L_Oriental International Bank";#N/A,#N/A,TRUE,"Revenues Report_OIB";#N/A,#N/A,TRUE,"Expenses OIB";#N/A,#N/A,TRUE,"Margin_ORIENTAL INTL BANK";#N/A,#N/A,TRUE,"PL Quarterly_OIB";#N/A,#N/A,TRUE,"COVER"}</definedName>
    <definedName name="wrn.ACCT._.PACKAGE._.REPORT." hidden="1">{#N/A,#N/A,TRUE,"Highlights";#N/A,#N/A,TRUE,"BS_Oriental International Bank";#N/A,#N/A,TRUE,"P&amp;L_Oriental International Bank";#N/A,#N/A,TRUE,"Revenues Report_OIB";#N/A,#N/A,TRUE,"Expenses OIB";#N/A,#N/A,TRUE,"Margin_ORIENTAL INTL BANK";#N/A,#N/A,TRUE,"PL Quarterly_OIB";#N/A,#N/A,TRUE,"COVER"}</definedName>
    <definedName name="wrn.Acquisition_matrix." localSheetId="2" hidden="1">{"Acq_matrix",#N/A,FALSE,"Acquisition Matrix"}</definedName>
    <definedName name="wrn.Acquisition_matrix." localSheetId="1" hidden="1">{"Acq_matrix",#N/A,FALSE,"Acquisition Matrix"}</definedName>
    <definedName name="wrn.Acquisition_matrix." hidden="1">{"Acq_matrix",#N/A,FALSE,"Acquisition Matrix"}</definedName>
    <definedName name="wrn.Acquisition_matrix_from_DBAB" localSheetId="2" hidden="1">{"Acq_matrix",#N/A,FALSE,"Acquisition Matrix"}</definedName>
    <definedName name="wrn.Acquisition_matrix_from_DBAB" localSheetId="1" hidden="1">{"Acq_matrix",#N/A,FALSE,"Acquisition Matrix"}</definedName>
    <definedName name="wrn.Acquisition_matrix_from_DBAB" hidden="1">{"Acq_matrix",#N/A,FALSE,"Acquisition Matrix"}</definedName>
    <definedName name="wrn.Acquisition_matrix_from_DBAB_1" localSheetId="2" hidden="1">{"Acq_matrix",#N/A,FALSE,"Acquisition Matrix"}</definedName>
    <definedName name="wrn.Acquisition_matrix_from_DBAB_1" localSheetId="1" hidden="1">{"Acq_matrix",#N/A,FALSE,"Acquisition Matrix"}</definedName>
    <definedName name="wrn.Acquisition_matrix_from_DBAB_1" hidden="1">{"Acq_matrix",#N/A,FALSE,"Acquisition Matrix"}</definedName>
    <definedName name="wrn.Acquisition_matrix_from_DBAB_1_1" localSheetId="2" hidden="1">{"Acq_matrix",#N/A,FALSE,"Acquisition Matrix"}</definedName>
    <definedName name="wrn.Acquisition_matrix_from_DBAB_1_1" localSheetId="1" hidden="1">{"Acq_matrix",#N/A,FALSE,"Acquisition Matrix"}</definedName>
    <definedName name="wrn.Acquisition_matrix_from_DBAB_1_1" hidden="1">{"Acq_matrix",#N/A,FALSE,"Acquisition Matrix"}</definedName>
    <definedName name="wrn.Acquisition_matrix_from_DBAB_1_1_1" localSheetId="2" hidden="1">{"Acq_matrix",#N/A,FALSE,"Acquisition Matrix"}</definedName>
    <definedName name="wrn.Acquisition_matrix_from_DBAB_1_1_1" localSheetId="1" hidden="1">{"Acq_matrix",#N/A,FALSE,"Acquisition Matrix"}</definedName>
    <definedName name="wrn.Acquisition_matrix_from_DBAB_1_1_1" hidden="1">{"Acq_matrix",#N/A,FALSE,"Acquisition Matrix"}</definedName>
    <definedName name="wrn.Acquisition_matrix_from_DBAB_1_2" localSheetId="2" hidden="1">{"Acq_matrix",#N/A,FALSE,"Acquisition Matrix"}</definedName>
    <definedName name="wrn.Acquisition_matrix_from_DBAB_1_2" localSheetId="1" hidden="1">{"Acq_matrix",#N/A,FALSE,"Acquisition Matrix"}</definedName>
    <definedName name="wrn.Acquisition_matrix_from_DBAB_1_2" hidden="1">{"Acq_matrix",#N/A,FALSE,"Acquisition Matrix"}</definedName>
    <definedName name="wrn.Acquisition_matrix_from_DBAB_2" localSheetId="2" hidden="1">{"Acq_matrix",#N/A,FALSE,"Acquisition Matrix"}</definedName>
    <definedName name="wrn.Acquisition_matrix_from_DBAB_2" localSheetId="1" hidden="1">{"Acq_matrix",#N/A,FALSE,"Acquisition Matrix"}</definedName>
    <definedName name="wrn.Acquisition_matrix_from_DBAB_2" hidden="1">{"Acq_matrix",#N/A,FALSE,"Acquisition Matrix"}</definedName>
    <definedName name="wrn.Acquisition_matrix_from_DBAB_3" localSheetId="2" hidden="1">{"Acq_matrix",#N/A,FALSE,"Acquisition Matrix"}</definedName>
    <definedName name="wrn.Acquisition_matrix_from_DBAB_3" localSheetId="1" hidden="1">{"Acq_matrix",#N/A,FALSE,"Acquisition Matrix"}</definedName>
    <definedName name="wrn.Acquisition_matrix_from_DBAB_3" hidden="1">{"Acq_matrix",#N/A,FALSE,"Acquisition Matrix"}</definedName>
    <definedName name="wrn.Acquisition_matrix_from_DBAB_4" localSheetId="2" hidden="1">{"Acq_matrix",#N/A,FALSE,"Acquisition Matrix"}</definedName>
    <definedName name="wrn.Acquisition_matrix_from_DBAB_4" localSheetId="1" hidden="1">{"Acq_matrix",#N/A,FALSE,"Acquisition Matrix"}</definedName>
    <definedName name="wrn.Acquisition_matrix_from_DBAB_4" hidden="1">{"Acq_matrix",#N/A,FALSE,"Acquisition Matrix"}</definedName>
    <definedName name="wrn.Acquisition_matrix_from_DBAB_5" localSheetId="2" hidden="1">{"Acq_matrix",#N/A,FALSE,"Acquisition Matrix"}</definedName>
    <definedName name="wrn.Acquisition_matrix_from_DBAB_5" localSheetId="1" hidden="1">{"Acq_matrix",#N/A,FALSE,"Acquisition Matrix"}</definedName>
    <definedName name="wrn.Acquisition_matrix_from_DBAB_5" hidden="1">{"Acq_matrix",#N/A,FALSE,"Acquisition Matrix"}</definedName>
    <definedName name="wrn.Acquisition_matrix2" localSheetId="2" hidden="1">{"Acq_matrix",#N/A,FALSE,"Acquisition Matrix"}</definedName>
    <definedName name="wrn.Acquisition_matrix2" localSheetId="1" hidden="1">{"Acq_matrix",#N/A,FALSE,"Acquisition Matrix"}</definedName>
    <definedName name="wrn.Acquisition_matrix2" hidden="1">{"Acq_matrix",#N/A,FALSE,"Acquisition Matrix"}</definedName>
    <definedName name="wrn.actions." localSheetId="2" hidden="1">{#N/A,#N/A,FALSE,"1.0";#N/A,#N/A,FALSE,"2.1";#N/A,#N/A,FALSE,"2.2";#N/A,#N/A,FALSE,"2.4";#N/A,#N/A,FALSE,"3.1";#N/A,#N/A,FALSE,"3.3";#N/A,#N/A,FALSE,"4.0";#N/A,#N/A,FALSE,"5.1";#N/A,#N/A,FALSE,"6.0";#N/A,#N/A,FALSE,"6.4";#N/A,#N/A,FALSE,"7.3";#N/A,#N/A,FALSE,"7.5";#N/A,#N/A,FALSE,"7.6";#N/A,#N/A,FALSE,"7.7";#N/A,#N/A,FALSE,"7.8";#N/A,#N/A,FALSE,"7.9";#N/A,#N/A,FALSE,"7.10";#N/A,#N/A,FALSE,"7.11";#N/A,#N/A,FALSE,"7.12";#N/A,#N/A,FALSE,"7.13";#N/A,#N/A,FALSE,"7.14"}</definedName>
    <definedName name="wrn.actions." localSheetId="1" hidden="1">{#N/A,#N/A,FALSE,"1.0";#N/A,#N/A,FALSE,"2.1";#N/A,#N/A,FALSE,"2.2";#N/A,#N/A,FALSE,"2.4";#N/A,#N/A,FALSE,"3.1";#N/A,#N/A,FALSE,"3.3";#N/A,#N/A,FALSE,"4.0";#N/A,#N/A,FALSE,"5.1";#N/A,#N/A,FALSE,"6.0";#N/A,#N/A,FALSE,"6.4";#N/A,#N/A,FALSE,"7.3";#N/A,#N/A,FALSE,"7.5";#N/A,#N/A,FALSE,"7.6";#N/A,#N/A,FALSE,"7.7";#N/A,#N/A,FALSE,"7.8";#N/A,#N/A,FALSE,"7.9";#N/A,#N/A,FALSE,"7.10";#N/A,#N/A,FALSE,"7.11";#N/A,#N/A,FALSE,"7.12";#N/A,#N/A,FALSE,"7.13";#N/A,#N/A,FALSE,"7.14"}</definedName>
    <definedName name="wrn.actions." hidden="1">{#N/A,#N/A,FALSE,"1.0";#N/A,#N/A,FALSE,"2.1";#N/A,#N/A,FALSE,"2.2";#N/A,#N/A,FALSE,"2.4";#N/A,#N/A,FALSE,"3.1";#N/A,#N/A,FALSE,"3.3";#N/A,#N/A,FALSE,"4.0";#N/A,#N/A,FALSE,"5.1";#N/A,#N/A,FALSE,"6.0";#N/A,#N/A,FALSE,"6.4";#N/A,#N/A,FALSE,"7.3";#N/A,#N/A,FALSE,"7.5";#N/A,#N/A,FALSE,"7.6";#N/A,#N/A,FALSE,"7.7";#N/A,#N/A,FALSE,"7.8";#N/A,#N/A,FALSE,"7.9";#N/A,#N/A,FALSE,"7.10";#N/A,#N/A,FALSE,"7.11";#N/A,#N/A,FALSE,"7.12";#N/A,#N/A,FALSE,"7.13";#N/A,#N/A,FALSE,"7.14"}</definedName>
    <definedName name="wrn.Actual._.Data._.Entry." localSheetId="2" hidden="1">{#N/A,#N/A,FALSE,"Sales"}</definedName>
    <definedName name="wrn.Actual._.Data._.Entry." localSheetId="1" hidden="1">{#N/A,#N/A,FALSE,"Sales"}</definedName>
    <definedName name="wrn.Actual._.Data._.Entry." hidden="1">{#N/A,#N/A,FALSE,"Sales"}</definedName>
    <definedName name="wrn.adj95." localSheetId="2" hidden="1">{"adj95mult",#N/A,FALSE,"COMPCO";"adj95est",#N/A,FALSE,"COMPCO"}</definedName>
    <definedName name="wrn.adj95." localSheetId="1" hidden="1">{"adj95mult",#N/A,FALSE,"COMPCO";"adj95est",#N/A,FALSE,"COMPCO"}</definedName>
    <definedName name="wrn.adj95." hidden="1">{"adj95mult",#N/A,FALSE,"COMPCO";"adj95est",#N/A,FALSE,"COMPCO"}</definedName>
    <definedName name="wrn.adj95._from_DBAB" localSheetId="2" hidden="1">{"adj95mult",#N/A,FALSE,"COMPCO";"adj95est",#N/A,FALSE,"COMPCO"}</definedName>
    <definedName name="wrn.adj95._from_DBAB" localSheetId="1" hidden="1">{"adj95mult",#N/A,FALSE,"COMPCO";"adj95est",#N/A,FALSE,"COMPCO"}</definedName>
    <definedName name="wrn.adj95._from_DBAB" hidden="1">{"adj95mult",#N/A,FALSE,"COMPCO";"adj95est",#N/A,FALSE,"COMPCO"}</definedName>
    <definedName name="wrn.adj95._from_DBAB_1" localSheetId="2" hidden="1">{"adj95mult",#N/A,FALSE,"COMPCO";"adj95est",#N/A,FALSE,"COMPCO"}</definedName>
    <definedName name="wrn.adj95._from_DBAB_1" localSheetId="1" hidden="1">{"adj95mult",#N/A,FALSE,"COMPCO";"adj95est",#N/A,FALSE,"COMPCO"}</definedName>
    <definedName name="wrn.adj95._from_DBAB_1" hidden="1">{"adj95mult",#N/A,FALSE,"COMPCO";"adj95est",#N/A,FALSE,"COMPCO"}</definedName>
    <definedName name="wrn.adj95._from_DBAB_1_1" localSheetId="2" hidden="1">{"adj95mult",#N/A,FALSE,"COMPCO";"adj95est",#N/A,FALSE,"COMPCO"}</definedName>
    <definedName name="wrn.adj95._from_DBAB_1_1" localSheetId="1" hidden="1">{"adj95mult",#N/A,FALSE,"COMPCO";"adj95est",#N/A,FALSE,"COMPCO"}</definedName>
    <definedName name="wrn.adj95._from_DBAB_1_1" hidden="1">{"adj95mult",#N/A,FALSE,"COMPCO";"adj95est",#N/A,FALSE,"COMPCO"}</definedName>
    <definedName name="wrn.adj95._from_DBAB_1_1_1" localSheetId="2" hidden="1">{"adj95mult",#N/A,FALSE,"COMPCO";"adj95est",#N/A,FALSE,"COMPCO"}</definedName>
    <definedName name="wrn.adj95._from_DBAB_1_1_1" localSheetId="1" hidden="1">{"adj95mult",#N/A,FALSE,"COMPCO";"adj95est",#N/A,FALSE,"COMPCO"}</definedName>
    <definedName name="wrn.adj95._from_DBAB_1_1_1" hidden="1">{"adj95mult",#N/A,FALSE,"COMPCO";"adj95est",#N/A,FALSE,"COMPCO"}</definedName>
    <definedName name="wrn.adj95._from_DBAB_1_2" localSheetId="2" hidden="1">{"adj95mult",#N/A,FALSE,"COMPCO";"adj95est",#N/A,FALSE,"COMPCO"}</definedName>
    <definedName name="wrn.adj95._from_DBAB_1_2" localSheetId="1" hidden="1">{"adj95mult",#N/A,FALSE,"COMPCO";"adj95est",#N/A,FALSE,"COMPCO"}</definedName>
    <definedName name="wrn.adj95._from_DBAB_1_2" hidden="1">{"adj95mult",#N/A,FALSE,"COMPCO";"adj95est",#N/A,FALSE,"COMPCO"}</definedName>
    <definedName name="wrn.adj95._from_DBAB_2" localSheetId="2" hidden="1">{"adj95mult",#N/A,FALSE,"COMPCO";"adj95est",#N/A,FALSE,"COMPCO"}</definedName>
    <definedName name="wrn.adj95._from_DBAB_2" localSheetId="1" hidden="1">{"adj95mult",#N/A,FALSE,"COMPCO";"adj95est",#N/A,FALSE,"COMPCO"}</definedName>
    <definedName name="wrn.adj95._from_DBAB_2" hidden="1">{"adj95mult",#N/A,FALSE,"COMPCO";"adj95est",#N/A,FALSE,"COMPCO"}</definedName>
    <definedName name="wrn.adj95._from_DBAB_3" localSheetId="2" hidden="1">{"adj95mult",#N/A,FALSE,"COMPCO";"adj95est",#N/A,FALSE,"COMPCO"}</definedName>
    <definedName name="wrn.adj95._from_DBAB_3" localSheetId="1" hidden="1">{"adj95mult",#N/A,FALSE,"COMPCO";"adj95est",#N/A,FALSE,"COMPCO"}</definedName>
    <definedName name="wrn.adj95._from_DBAB_3" hidden="1">{"adj95mult",#N/A,FALSE,"COMPCO";"adj95est",#N/A,FALSE,"COMPCO"}</definedName>
    <definedName name="wrn.adj95._from_DBAB_4" localSheetId="2" hidden="1">{"adj95mult",#N/A,FALSE,"COMPCO";"adj95est",#N/A,FALSE,"COMPCO"}</definedName>
    <definedName name="wrn.adj95._from_DBAB_4" localSheetId="1" hidden="1">{"adj95mult",#N/A,FALSE,"COMPCO";"adj95est",#N/A,FALSE,"COMPCO"}</definedName>
    <definedName name="wrn.adj95._from_DBAB_4" hidden="1">{"adj95mult",#N/A,FALSE,"COMPCO";"adj95est",#N/A,FALSE,"COMPCO"}</definedName>
    <definedName name="wrn.adj95._from_DBAB_5" localSheetId="2" hidden="1">{"adj95mult",#N/A,FALSE,"COMPCO";"adj95est",#N/A,FALSE,"COMPCO"}</definedName>
    <definedName name="wrn.adj95._from_DBAB_5" localSheetId="1" hidden="1">{"adj95mult",#N/A,FALSE,"COMPCO";"adj95est",#N/A,FALSE,"COMPCO"}</definedName>
    <definedName name="wrn.adj95._from_DBAB_5" hidden="1">{"adj95mult",#N/A,FALSE,"COMPCO";"adj95est",#N/A,FALSE,"COMPCO"}</definedName>
    <definedName name="wrn.adj95a" localSheetId="2" hidden="1">{"adj95mult",#N/A,FALSE,"COMPCO";"adj95est",#N/A,FALSE,"COMPCO"}</definedName>
    <definedName name="wrn.adj95a" localSheetId="1" hidden="1">{"adj95mult",#N/A,FALSE,"COMPCO";"adj95est",#N/A,FALSE,"COMPCO"}</definedName>
    <definedName name="wrn.adj95a" hidden="1">{"adj95mult",#N/A,FALSE,"COMPCO";"adj95est",#N/A,FALSE,"COMPCO"}</definedName>
    <definedName name="wrn.AEA." localSheetId="2" hidden="1">{#N/A,#N/A,FALSE,"Proj. Summary FS";#N/A,#N/A,FALSE,"Proj. Detail IS";#N/A,#N/A,FALSE,"Proj. Detail BS";#N/A,#N/A,FALSE,"Proj. Detail CF";#N/A,#N/A,FALSE,"Proj. Detail % IS";#N/A,#N/A,FALSE,"Covenants and Census";#N/A,#N/A,FALSE,"Mo. Summary FS";#N/A,#N/A,FALSE,"Mo. Summary IS";#N/A,#N/A,FALSE,"Mo. Summary BS";#N/A,#N/A,FALSE,"Mo. Summary CF";#N/A,#N/A,FALSE,"Mo. Summary % IS";#N/A,#N/A,FALSE,"Mo. Sum. Covenants";#N/A,#N/A,FALSE,"Mo-YTD Summary IS ";#N/A,#N/A,FALSE,"Quarterly  Consol.";#N/A,#N/A,FALSE,"Monthly Consol.";#N/A,#N/A,FALSE,"Y E Projection"}</definedName>
    <definedName name="wrn.AEA." localSheetId="1" hidden="1">{#N/A,#N/A,FALSE,"Proj. Summary FS";#N/A,#N/A,FALSE,"Proj. Detail IS";#N/A,#N/A,FALSE,"Proj. Detail BS";#N/A,#N/A,FALSE,"Proj. Detail CF";#N/A,#N/A,FALSE,"Proj. Detail % IS";#N/A,#N/A,FALSE,"Covenants and Census";#N/A,#N/A,FALSE,"Mo. Summary FS";#N/A,#N/A,FALSE,"Mo. Summary IS";#N/A,#N/A,FALSE,"Mo. Summary BS";#N/A,#N/A,FALSE,"Mo. Summary CF";#N/A,#N/A,FALSE,"Mo. Summary % IS";#N/A,#N/A,FALSE,"Mo. Sum. Covenants";#N/A,#N/A,FALSE,"Mo-YTD Summary IS ";#N/A,#N/A,FALSE,"Quarterly  Consol.";#N/A,#N/A,FALSE,"Monthly Consol.";#N/A,#N/A,FALSE,"Y E Projection"}</definedName>
    <definedName name="wrn.AEA." hidden="1">{#N/A,#N/A,FALSE,"Proj. Summary FS";#N/A,#N/A,FALSE,"Proj. Detail IS";#N/A,#N/A,FALSE,"Proj. Detail BS";#N/A,#N/A,FALSE,"Proj. Detail CF";#N/A,#N/A,FALSE,"Proj. Detail % IS";#N/A,#N/A,FALSE,"Covenants and Census";#N/A,#N/A,FALSE,"Mo. Summary FS";#N/A,#N/A,FALSE,"Mo. Summary IS";#N/A,#N/A,FALSE,"Mo. Summary BS";#N/A,#N/A,FALSE,"Mo. Summary CF";#N/A,#N/A,FALSE,"Mo. Summary % IS";#N/A,#N/A,FALSE,"Mo. Sum. Covenants";#N/A,#N/A,FALSE,"Mo-YTD Summary IS ";#N/A,#N/A,FALSE,"Quarterly  Consol.";#N/A,#N/A,FALSE,"Monthly Consol.";#N/A,#N/A,FALSE,"Y E Projection"}</definedName>
    <definedName name="wrn.AFPONLY." localSheetId="2" hidden="1">{"dols",#N/A,FALSE,"G&amp;A_ORAC";"DOLS",#N/A,FALSE,"G&amp;A_TOT";"DOLS",#N/A,FALSE,"G&amp;A_HR";"DOLS",#N/A,FALSE,"G&amp;A_FAC";"DOLS",#N/A,FALSE,"G&amp;A_SLGH";"dols",#N/A,FALSE,"G&amp;A_PDELT";"DOLS",#N/A,FALSE,"G&amp;A_FIN";"dols",#N/A,FALSE,"G&amp;A_CRPSV";"DOLS",#N/A,FALSE,"G&amp;A_OPN";"DOLS",#N/A,FALSE,"G&amp;A_BLB";"DOLS",#N/A,FALSE,"G&amp;A_SSC";"DOLS",#N/A,FALSE,"G&amp;A_LEG"}</definedName>
    <definedName name="wrn.AFPONLY." localSheetId="1" hidden="1">{"dols",#N/A,FALSE,"G&amp;A_ORAC";"DOLS",#N/A,FALSE,"G&amp;A_TOT";"DOLS",#N/A,FALSE,"G&amp;A_HR";"DOLS",#N/A,FALSE,"G&amp;A_FAC";"DOLS",#N/A,FALSE,"G&amp;A_SLGH";"dols",#N/A,FALSE,"G&amp;A_PDELT";"DOLS",#N/A,FALSE,"G&amp;A_FIN";"dols",#N/A,FALSE,"G&amp;A_CRPSV";"DOLS",#N/A,FALSE,"G&amp;A_OPN";"DOLS",#N/A,FALSE,"G&amp;A_BLB";"DOLS",#N/A,FALSE,"G&amp;A_SSC";"DOLS",#N/A,FALSE,"G&amp;A_LEG"}</definedName>
    <definedName name="wrn.AFPONLY." hidden="1">{"dols",#N/A,FALSE,"G&amp;A_ORAC";"DOLS",#N/A,FALSE,"G&amp;A_TOT";"DOLS",#N/A,FALSE,"G&amp;A_HR";"DOLS",#N/A,FALSE,"G&amp;A_FAC";"DOLS",#N/A,FALSE,"G&amp;A_SLGH";"dols",#N/A,FALSE,"G&amp;A_PDELT";"DOLS",#N/A,FALSE,"G&amp;A_FIN";"dols",#N/A,FALSE,"G&amp;A_CRPSV";"DOLS",#N/A,FALSE,"G&amp;A_OPN";"DOLS",#N/A,FALSE,"G&amp;A_BLB";"DOLS",#N/A,FALSE,"G&amp;A_SSC";"DOLS",#N/A,FALSE,"G&amp;A_LEG"}</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localSheetId="2" hidden="1">{#N/A,#N/A,FALSE,"Aging Summary";#N/A,#N/A,FALSE,"Ratio Analysis";#N/A,#N/A,FALSE,"Test 120 Day Accts";#N/A,#N/A,FALSE,"Tickmarks"}</definedName>
    <definedName name="wrn.Aging._.and._.Trend._.Analysis1" localSheetId="1"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all." localSheetId="2" hidden="1">{#N/A,#N/A,FALSE,"Summary";#N/A,#N/A,FALSE,"Medicare";#N/A,#N/A,FALSE,"Input1";#N/A,#N/A,FALSE,"HMO";#N/A,#N/A,FALSE,"BC";#N/A,#N/A,FALSE,"Medicaid";#N/A,#N/A,FALSE,"Summary";#N/A,#N/A,FALSE,"UC96";#N/A,#N/A,FALSE,"MCRamt"}</definedName>
    <definedName name="wrn.all." localSheetId="1" hidden="1">{#N/A,#N/A,FALSE,"Summary";#N/A,#N/A,FALSE,"Medicare";#N/A,#N/A,FALSE,"Input1";#N/A,#N/A,FALSE,"HMO";#N/A,#N/A,FALSE,"BC";#N/A,#N/A,FALSE,"Medicaid";#N/A,#N/A,FALSE,"Summary";#N/A,#N/A,FALSE,"UC96";#N/A,#N/A,FALSE,"MCRamt"}</definedName>
    <definedName name="wrn.all." hidden="1">{#N/A,#N/A,FALSE,"Summary";#N/A,#N/A,FALSE,"Medicare";#N/A,#N/A,FALSE,"Input1";#N/A,#N/A,FALSE,"HMO";#N/A,#N/A,FALSE,"BC";#N/A,#N/A,FALSE,"Medicaid";#N/A,#N/A,FALSE,"Summary";#N/A,#N/A,FALSE,"UC96";#N/A,#N/A,FALSE,"MCRamt"}</definedName>
    <definedName name="wrn.all._.gulp._.sheets." localSheetId="2" hidden="1">{#N/A,#N/A,FALSE,"units";#N/A,#N/A,FALSE,"projections";#N/A,#N/A,FALSE,"calendar";#N/A,#N/A,FALSE,"gulp shares";#N/A,#N/A,FALSE,"gulp comp";#N/A,#N/A,FALSE,"gulp-acq";#N/A,#N/A,FALSE,"gulp dcf";#N/A,#N/A,FALSE,"gulp wacc";#N/A,#N/A,FALSE,"acc_dil";#N/A,#N/A,FALSE,"gulp summary";#N/A,#N/A,FALSE,"snooze";#N/A,#N/A,FALSE,"combined";#N/A,#N/A,FALSE,"valuation";#N/A,#N/A,FALSE,"PurchPriMult";#N/A,#N/A,FALSE,"Trans-Sum";#N/A,#N/A,FALSE,"Net Debt";#N/A,#N/A,FALSE,"fees"}</definedName>
    <definedName name="wrn.all._.gulp._.sheets." localSheetId="1" hidden="1">{#N/A,#N/A,FALSE,"units";#N/A,#N/A,FALSE,"projections";#N/A,#N/A,FALSE,"calendar";#N/A,#N/A,FALSE,"gulp shares";#N/A,#N/A,FALSE,"gulp comp";#N/A,#N/A,FALSE,"gulp-acq";#N/A,#N/A,FALSE,"gulp dcf";#N/A,#N/A,FALSE,"gulp wacc";#N/A,#N/A,FALSE,"acc_dil";#N/A,#N/A,FALSE,"gulp summary";#N/A,#N/A,FALSE,"snooze";#N/A,#N/A,FALSE,"combined";#N/A,#N/A,FALSE,"valuation";#N/A,#N/A,FALSE,"PurchPriMult";#N/A,#N/A,FALSE,"Trans-Sum";#N/A,#N/A,FALSE,"Net Debt";#N/A,#N/A,FALSE,"fees"}</definedName>
    <definedName name="wrn.all._.gulp._.sheets." hidden="1">{#N/A,#N/A,FALSE,"units";#N/A,#N/A,FALSE,"projections";#N/A,#N/A,FALSE,"calendar";#N/A,#N/A,FALSE,"gulp shares";#N/A,#N/A,FALSE,"gulp comp";#N/A,#N/A,FALSE,"gulp-acq";#N/A,#N/A,FALSE,"gulp dcf";#N/A,#N/A,FALSE,"gulp wacc";#N/A,#N/A,FALSE,"acc_dil";#N/A,#N/A,FALSE,"gulp summary";#N/A,#N/A,FALSE,"snooze";#N/A,#N/A,FALSE,"combined";#N/A,#N/A,FALSE,"valuation";#N/A,#N/A,FALSE,"PurchPriMult";#N/A,#N/A,FALSE,"Trans-Sum";#N/A,#N/A,FALSE,"Net Debt";#N/A,#N/A,FALSE,"fees"}</definedName>
    <definedName name="wrn.all._.input." localSheetId="2"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PAGES." localSheetId="2" hidden="1">{#N/A,#N/A,FALSE,"puboff";#N/A,#N/A,FALSE,"financials";#N/A,#N/A,FALSE,"valuation";#N/A,#N/A,FALSE,"split"}</definedName>
    <definedName name="wrn.ALL._.PAGES." localSheetId="1" hidden="1">{#N/A,#N/A,FALSE,"puboff";#N/A,#N/A,FALSE,"financials";#N/A,#N/A,FALSE,"valuation";#N/A,#N/A,FALSE,"split"}</definedName>
    <definedName name="wrn.ALL._.PAGES." hidden="1">{#N/A,#N/A,FALSE,"puboff";#N/A,#N/A,FALSE,"financials";#N/A,#N/A,FALSE,"valuation";#N/A,#N/A,FALSE,"split"}</definedName>
    <definedName name="wrn.All._.Reports." localSheetId="2" hidden="1">{"Forecast_Page1",#N/A,TRUE,"Forecast";"Forecast_Page2",#N/A,TRUE,"Forecast";"Forecast_Page3",#N/A,TRUE,"Forecast";"Forecast_Page4",#N/A,TRUE,"Forecast";"Actual_Page1",#N/A,TRUE,"Actual";"Actual_Page2",#N/A,TRUE,"Actual";"Actual_Page3",#N/A,TRUE,"Actual";"Actual_Page4",#N/A,TRUE,"Actual";"Budget_Page1",#N/A,TRUE,"Budget";"Budget_Page2",#N/A,TRUE,"Budget";"Budget_Page3",#N/A,TRUE,"Budget";"Budget_Page4",#N/A,TRUE,"Budget"}</definedName>
    <definedName name="wrn.All._.Reports." localSheetId="1" hidden="1">{"Forecast_Page1",#N/A,TRUE,"Forecast";"Forecast_Page2",#N/A,TRUE,"Forecast";"Forecast_Page3",#N/A,TRUE,"Forecast";"Forecast_Page4",#N/A,TRUE,"Forecast";"Actual_Page1",#N/A,TRUE,"Actual";"Actual_Page2",#N/A,TRUE,"Actual";"Actual_Page3",#N/A,TRUE,"Actual";"Actual_Page4",#N/A,TRUE,"Actual";"Budget_Page1",#N/A,TRUE,"Budget";"Budget_Page2",#N/A,TRUE,"Budget";"Budget_Page3",#N/A,TRUE,"Budget";"Budget_Page4",#N/A,TRUE,"Budget"}</definedName>
    <definedName name="wrn.All._.Reports." hidden="1">{"Forecast_Page1",#N/A,TRUE,"Forecast";"Forecast_Page2",#N/A,TRUE,"Forecast";"Forecast_Page3",#N/A,TRUE,"Forecast";"Forecast_Page4",#N/A,TRUE,"Forecast";"Actual_Page1",#N/A,TRUE,"Actual";"Actual_Page2",#N/A,TRUE,"Actual";"Actual_Page3",#N/A,TRUE,"Actual";"Actual_Page4",#N/A,TRUE,"Actual";"Budget_Page1",#N/A,TRUE,"Budget";"Budget_Page2",#N/A,TRUE,"Budget";"Budget_Page3",#N/A,TRUE,"Budget";"Budget_Page4",#N/A,TRUE,"Budget"}</definedName>
    <definedName name="wrn.All._.Sections." localSheetId="2" hidden="1">{"Data Entry",#N/A,FALSE,"COMPTEMP";"Ratios",#N/A,FALSE,"COMPTEMP";"Aggregate Values",#N/A,FALSE,"COMPTEMP";"Equity Multiples",#N/A,FALSE,"COMPTEMP";"Summary Overview",#N/A,FALSE,"COMPTEMP"}</definedName>
    <definedName name="wrn.All._.Sections." localSheetId="1" hidden="1">{"Data Entry",#N/A,FALSE,"COMPTEMP";"Ratios",#N/A,FALSE,"COMPTEMP";"Aggregate Values",#N/A,FALSE,"COMPTEMP";"Equity Multiples",#N/A,FALSE,"COMPTEMP";"Summary Overview",#N/A,FALSE,"COMPTEMP"}</definedName>
    <definedName name="wrn.All._.Sections." hidden="1">{"Data Entry",#N/A,FALSE,"COMPTEMP";"Ratios",#N/A,FALSE,"COMPTEMP";"Aggregate Values",#N/A,FALSE,"COMPTEMP";"Equity Multiples",#N/A,FALSE,"COMPTEMP";"Summary Overview",#N/A,FALSE,"COMPTEMP"}</definedName>
    <definedName name="wrn.All._.Sheets." localSheetId="2" hidden="1">{#N/A,#N/A,FALSE,"6405";#N/A,#N/A,FALSE,"6406";#N/A,#N/A,FALSE,"6409";#N/A,#N/A,FALSE,"6425";#N/A,#N/A,FALSE,"6426";#N/A,#N/A,FALSE,"6427";#N/A,#N/A,FALSE,"6440";#N/A,#N/A,FALSE,"6441";#N/A,#N/A,FALSE,"6442";#N/A,#N/A,FALSE,"6443"}</definedName>
    <definedName name="wrn.All._.Sheets." localSheetId="1" hidden="1">{#N/A,#N/A,FALSE,"6405";#N/A,#N/A,FALSE,"6406";#N/A,#N/A,FALSE,"6409";#N/A,#N/A,FALSE,"6425";#N/A,#N/A,FALSE,"6426";#N/A,#N/A,FALSE,"6427";#N/A,#N/A,FALSE,"6440";#N/A,#N/A,FALSE,"6441";#N/A,#N/A,FALSE,"6442";#N/A,#N/A,FALSE,"6443"}</definedName>
    <definedName name="wrn.All._.Sheets." hidden="1">{#N/A,#N/A,FALSE,"6405";#N/A,#N/A,FALSE,"6406";#N/A,#N/A,FALSE,"6409";#N/A,#N/A,FALSE,"6425";#N/A,#N/A,FALSE,"6426";#N/A,#N/A,FALSE,"6427";#N/A,#N/A,FALSE,"6440";#N/A,#N/A,FALSE,"6441";#N/A,#N/A,FALSE,"6442";#N/A,#N/A,FALSE,"6443"}</definedName>
    <definedName name="wrn.All._.Workloads." localSheetId="2" hidden="1">{"Workloads",#N/A,FALSE,"PC";"DT Workloads",#N/A,FALSE,"DT"}</definedName>
    <definedName name="wrn.All._.Workloads." localSheetId="1" hidden="1">{"Workloads",#N/A,FALSE,"PC";"DT Workloads",#N/A,FALSE,"DT"}</definedName>
    <definedName name="wrn.All._.Workloads." hidden="1">{"Workloads",#N/A,FALSE,"PC";"DT Workloads",#N/A,FALSE,"DT"}</definedName>
    <definedName name="wrn.All_charts." localSheetId="2" hidden="1">{"chart_ar_stats",#N/A,FALSE,"AR Chart1";"chart_percent_AR_past_due",#N/A,FALSE,"AR Chart2";"chart_ap_trends_only",#N/A,FALSE,"AP Chart"}</definedName>
    <definedName name="wrn.All_charts." localSheetId="1" hidden="1">{"chart_ar_stats",#N/A,FALSE,"AR Chart1";"chart_percent_AR_past_due",#N/A,FALSE,"AR Chart2";"chart_ap_trends_only",#N/A,FALSE,"AP Chart"}</definedName>
    <definedName name="wrn.All_charts." hidden="1">{"chart_ar_stats",#N/A,FALSE,"AR Chart1";"chart_percent_AR_past_due",#N/A,FALSE,"AR Chart2";"chart_ap_trends_only",#N/A,FALSE,"AP Chart"}</definedName>
    <definedName name="wrn.All_Models." localSheetId="2" hidden="1">{#N/A,#N/A,FALSE,"Summary";#N/A,#N/A,FALSE,"Projections";#N/A,#N/A,FALSE,"Mkt Mults";#N/A,#N/A,FALSE,"DCF";#N/A,#N/A,FALSE,"Accr Dil";#N/A,#N/A,FALSE,"PIC LBO";#N/A,#N/A,FALSE,"MULT10_4";#N/A,#N/A,FALSE,"CBI LBO"}</definedName>
    <definedName name="wrn.All_Models." localSheetId="1" hidden="1">{#N/A,#N/A,FALSE,"Summary";#N/A,#N/A,FALSE,"Projections";#N/A,#N/A,FALSE,"Mkt Mults";#N/A,#N/A,FALSE,"DCF";#N/A,#N/A,FALSE,"Accr Dil";#N/A,#N/A,FALSE,"PIC LBO";#N/A,#N/A,FALSE,"MULT10_4";#N/A,#N/A,FALSE,"CBI LBO"}</definedName>
    <definedName name="wrn.All_Models." hidden="1">{#N/A,#N/A,FALSE,"Summary";#N/A,#N/A,FALSE,"Projections";#N/A,#N/A,FALSE,"Mkt Mults";#N/A,#N/A,FALSE,"DCF";#N/A,#N/A,FALSE,"Accr Dil";#N/A,#N/A,FALSE,"PIC LBO";#N/A,#N/A,FALSE,"MULT10_4";#N/A,#N/A,FALSE,"CBI LBO"}</definedName>
    <definedName name="wrn.All_Models2" localSheetId="2" hidden="1">{#N/A,#N/A,FALSE,"Projections";#N/A,#N/A,FALSE,"Multiples Valuation";#N/A,#N/A,FALSE,"LBO";#N/A,#N/A,FALSE,"Multiples_Sensitivity";#N/A,#N/A,FALSE,"Summary"}</definedName>
    <definedName name="wrn.All_Models2" localSheetId="1" hidden="1">{#N/A,#N/A,FALSE,"Projections";#N/A,#N/A,FALSE,"Multiples Valuation";#N/A,#N/A,FALSE,"LBO";#N/A,#N/A,FALSE,"Multiples_Sensitivity";#N/A,#N/A,FALSE,"Summary"}</definedName>
    <definedName name="wrn.All_Models2" hidden="1">{#N/A,#N/A,FALSE,"Projections";#N/A,#N/A,FALSE,"Multiples Valuation";#N/A,#N/A,FALSE,"LBO";#N/A,#N/A,FALSE,"Multiples_Sensitivity";#N/A,#N/A,FALSE,"Summary"}</definedName>
    <definedName name="wrn.All_Sheets." localSheetId="2" hidden="1">{#N/A,#N/A,FALSE,"Projections";#N/A,#N/A,FALSE,"Contribution_Stock";#N/A,#N/A,FALSE,"PF_Combo_Stock";#N/A,#N/A,FALSE,"Projections";#N/A,#N/A,FALSE,"Contribution_Cash";#N/A,#N/A,FALSE,"PF_Combo_Cash";#N/A,#N/A,FALSE,"IPO_Cash"}</definedName>
    <definedName name="wrn.All_Sheets." localSheetId="1" hidden="1">{#N/A,#N/A,FALSE,"Projections";#N/A,#N/A,FALSE,"Contribution_Stock";#N/A,#N/A,FALSE,"PF_Combo_Stock";#N/A,#N/A,FALSE,"Projections";#N/A,#N/A,FALSE,"Contribution_Cash";#N/A,#N/A,FALSE,"PF_Combo_Cash";#N/A,#N/A,FALSE,"IPO_Cash"}</definedName>
    <definedName name="wrn.All_Sheets." hidden="1">{#N/A,#N/A,FALSE,"Projections";#N/A,#N/A,FALSE,"Contribution_Stock";#N/A,#N/A,FALSE,"PF_Combo_Stock";#N/A,#N/A,FALSE,"Projections";#N/A,#N/A,FALSE,"Contribution_Cash";#N/A,#N/A,FALSE,"PF_Combo_Cash";#N/A,#N/A,FALSE,"IPO_Cash"}</definedName>
    <definedName name="wrn.ALL4" localSheetId="2" hidden="1">{#N/A,#N/A,FALSE,"ASSUMPTIONS";#N/A,#N/A,FALSE,"Valuation Summary";"page1",#N/A,FALSE,"PRESENTATION";"page2",#N/A,FALSE,"PRESENTATION";#N/A,#N/A,FALSE,"ORIGINAL_ROLLBACK"}</definedName>
    <definedName name="wrn.ALL4" localSheetId="1" hidden="1">{#N/A,#N/A,FALSE,"ASSUMPTIONS";#N/A,#N/A,FALSE,"Valuation Summary";"page1",#N/A,FALSE,"PRESENTATION";"page2",#N/A,FALSE,"PRESENTATION";#N/A,#N/A,FALSE,"ORIGINAL_ROLLBACK"}</definedName>
    <definedName name="wrn.ALL4" hidden="1">{#N/A,#N/A,FALSE,"ASSUMPTIONS";#N/A,#N/A,FALSE,"Valuation Summary";"page1",#N/A,FALSE,"PRESENTATION";"page2",#N/A,FALSE,"PRESENTATION";#N/A,#N/A,FALSE,"ORIGINAL_ROLLBACK"}</definedName>
    <definedName name="wrn.ALL5" localSheetId="2" hidden="1">{#N/A,#N/A,FALSE,"ASSUMPTIONS";#N/A,#N/A,FALSE,"Valuation Summary";"page1",#N/A,FALSE,"PRESENTATION";"page2",#N/A,FALSE,"PRESENTATION";#N/A,#N/A,FALSE,"ORIGINAL_ROLLBACK"}</definedName>
    <definedName name="wrn.ALL5" localSheetId="1" hidden="1">{#N/A,#N/A,FALSE,"ASSUMPTIONS";#N/A,#N/A,FALSE,"Valuation Summary";"page1",#N/A,FALSE,"PRESENTATION";"page2",#N/A,FALSE,"PRESENTATION";#N/A,#N/A,FALSE,"ORIGINAL_ROLLBACK"}</definedName>
    <definedName name="wrn.ALL5" hidden="1">{#N/A,#N/A,FALSE,"ASSUMPTIONS";#N/A,#N/A,FALSE,"Valuation Summary";"page1",#N/A,FALSE,"PRESENTATION";"page2",#N/A,FALSE,"PRESENTATION";#N/A,#N/A,FALSE,"ORIGINAL_ROLLBACK"}</definedName>
    <definedName name="wrn.ALL6" localSheetId="2" hidden="1">{#N/A,#N/A,FALSE,"ASSUMPTIONS";#N/A,#N/A,FALSE,"Valuation Summary";"page1",#N/A,FALSE,"PRESENTATION";"page2",#N/A,FALSE,"PRESENTATION";#N/A,#N/A,FALSE,"ORIGINAL_ROLLBACK"}</definedName>
    <definedName name="wrn.ALL6" localSheetId="1" hidden="1">{#N/A,#N/A,FALSE,"ASSUMPTIONS";#N/A,#N/A,FALSE,"Valuation Summary";"page1",#N/A,FALSE,"PRESENTATION";"page2",#N/A,FALSE,"PRESENTATION";#N/A,#N/A,FALSE,"ORIGINAL_ROLLBACK"}</definedName>
    <definedName name="wrn.ALL6" hidden="1">{#N/A,#N/A,FALSE,"ASSUMPTIONS";#N/A,#N/A,FALSE,"Valuation Summary";"page1",#N/A,FALSE,"PRESENTATION";"page2",#N/A,FALSE,"PRESENTATION";#N/A,#N/A,FALSE,"ORIGINAL_ROLLBACK"}</definedName>
    <definedName name="wrn.ALL8" localSheetId="2" hidden="1">{#N/A,#N/A,FALSE,"ASSUMPTIONS";#N/A,#N/A,FALSE,"Valuation Summary";"page1",#N/A,FALSE,"PRESENTATION";"page2",#N/A,FALSE,"PRESENTATION";#N/A,#N/A,FALSE,"ORIGINAL_ROLLBACK"}</definedName>
    <definedName name="wrn.ALL8" localSheetId="1" hidden="1">{#N/A,#N/A,FALSE,"ASSUMPTIONS";#N/A,#N/A,FALSE,"Valuation Summary";"page1",#N/A,FALSE,"PRESENTATION";"page2",#N/A,FALSE,"PRESENTATION";#N/A,#N/A,FALSE,"ORIGINAL_ROLLBACK"}</definedName>
    <definedName name="wrn.ALL8" hidden="1">{#N/A,#N/A,FALSE,"ASSUMPTIONS";#N/A,#N/A,FALSE,"Valuation Summary";"page1",#N/A,FALSE,"PRESENTATION";"page2",#N/A,FALSE,"PRESENTATION";#N/A,#N/A,FALSE,"ORIGINAL_ROLLBACK"}</definedName>
    <definedName name="wrn.ALLbutPREMIUM." localSheetId="2" hidden="1">{#N/A,#N/A,FALSE,"Projections";#N/A,#N/A,FALSE,"AccrDil";#N/A,#N/A,FALSE,"PurchPriMult";#N/A,#N/A,FALSE,"Mults7_13";#N/A,#N/A,FALSE,"Mkt Mults";#N/A,#N/A,FALSE,"Acq Mults";#N/A,#N/A,FALSE,"StockPrices";#N/A,#N/A,FALSE,"Prem Paid";#N/A,#N/A,FALSE,"DCF";#N/A,#N/A,FALSE,"AUTO";#N/A,#N/A,FALSE,"Relative Trading";#N/A,#N/A,FALSE,"Mkt Val";#N/A,#N/A,FALSE,"Acq Val"}</definedName>
    <definedName name="wrn.ALLbutPREMIUM." localSheetId="1" hidden="1">{#N/A,#N/A,FALSE,"Projections";#N/A,#N/A,FALSE,"AccrDil";#N/A,#N/A,FALSE,"PurchPriMult";#N/A,#N/A,FALSE,"Mults7_13";#N/A,#N/A,FALSE,"Mkt Mults";#N/A,#N/A,FALSE,"Acq Mults";#N/A,#N/A,FALSE,"StockPrices";#N/A,#N/A,FALSE,"Prem Paid";#N/A,#N/A,FALSE,"DCF";#N/A,#N/A,FALSE,"AUTO";#N/A,#N/A,FALSE,"Relative Trading";#N/A,#N/A,FALSE,"Mkt Val";#N/A,#N/A,FALSE,"Acq Val"}</definedName>
    <definedName name="wrn.ALLbutPREMIUM." hidden="1">{#N/A,#N/A,FALSE,"Projections";#N/A,#N/A,FALSE,"AccrDil";#N/A,#N/A,FALSE,"PurchPriMult";#N/A,#N/A,FALSE,"Mults7_13";#N/A,#N/A,FALSE,"Mkt Mults";#N/A,#N/A,FALSE,"Acq Mults";#N/A,#N/A,FALSE,"StockPrices";#N/A,#N/A,FALSE,"Prem Paid";#N/A,#N/A,FALSE,"DCF";#N/A,#N/A,FALSE,"AUTO";#N/A,#N/A,FALSE,"Relative Trading";#N/A,#N/A,FALSE,"Mkt Val";#N/A,#N/A,FALSE,"Acq Val"}</definedName>
    <definedName name="wrn.ALLbutPREMUIM2" localSheetId="2" hidden="1">{#N/A,#N/A,FALSE,"Projections";#N/A,#N/A,FALSE,"AccrDil";#N/A,#N/A,FALSE,"PurchPriMult";#N/A,#N/A,FALSE,"Mults7_13";#N/A,#N/A,FALSE,"Mkt Mults";#N/A,#N/A,FALSE,"Acq Mults";#N/A,#N/A,FALSE,"StockPrices";#N/A,#N/A,FALSE,"Prem Paid";#N/A,#N/A,FALSE,"DCF";#N/A,#N/A,FALSE,"AUTO";#N/A,#N/A,FALSE,"Relative Trading";#N/A,#N/A,FALSE,"Mkt Val";#N/A,#N/A,FALSE,"Acq Val"}</definedName>
    <definedName name="wrn.ALLbutPREMUIM2" localSheetId="1" hidden="1">{#N/A,#N/A,FALSE,"Projections";#N/A,#N/A,FALSE,"AccrDil";#N/A,#N/A,FALSE,"PurchPriMult";#N/A,#N/A,FALSE,"Mults7_13";#N/A,#N/A,FALSE,"Mkt Mults";#N/A,#N/A,FALSE,"Acq Mults";#N/A,#N/A,FALSE,"StockPrices";#N/A,#N/A,FALSE,"Prem Paid";#N/A,#N/A,FALSE,"DCF";#N/A,#N/A,FALSE,"AUTO";#N/A,#N/A,FALSE,"Relative Trading";#N/A,#N/A,FALSE,"Mkt Val";#N/A,#N/A,FALSE,"Acq Val"}</definedName>
    <definedName name="wrn.ALLbutPREMUIM2" hidden="1">{#N/A,#N/A,FALSE,"Projections";#N/A,#N/A,FALSE,"AccrDil";#N/A,#N/A,FALSE,"PurchPriMult";#N/A,#N/A,FALSE,"Mults7_13";#N/A,#N/A,FALSE,"Mkt Mults";#N/A,#N/A,FALSE,"Acq Mults";#N/A,#N/A,FALSE,"StockPrices";#N/A,#N/A,FALSE,"Prem Paid";#N/A,#N/A,FALSE,"DCF";#N/A,#N/A,FALSE,"AUTO";#N/A,#N/A,FALSE,"Relative Trading";#N/A,#N/A,FALSE,"Mkt Val";#N/A,#N/A,FALSE,"Acq Val"}</definedName>
    <definedName name="wrn.AllDataPages." localSheetId="2" hidden="1">{#N/A,#N/A,FALSE,"Balance Sheet";#N/A,#N/A,FALSE,"Income Statement";#N/A,#N/A,FALSE,"Changes in Financial Position"}</definedName>
    <definedName name="wrn.AllDataPages." localSheetId="1" hidden="1">{#N/A,#N/A,FALSE,"Balance Sheet";#N/A,#N/A,FALSE,"Income Statement";#N/A,#N/A,FALSE,"Changes in Financial Position"}</definedName>
    <definedName name="wrn.AllDataPages." hidden="1">{#N/A,#N/A,FALSE,"Balance Sheet";#N/A,#N/A,FALSE,"Income Statement";#N/A,#N/A,FALSE,"Changes in Financial Position"}</definedName>
    <definedName name="wrn.AllModels." localSheetId="2" hidden="1">{#N/A,#N/A,FALSE,"AD_Purchase";#N/A,#N/A,FALSE,"Credit";#N/A,#N/A,FALSE,"PF Acquisition";#N/A,#N/A,FALSE,"PF Offering"}</definedName>
    <definedName name="wrn.AllModels." localSheetId="1" hidden="1">{#N/A,#N/A,FALSE,"AD_Purchase";#N/A,#N/A,FALSE,"Credit";#N/A,#N/A,FALSE,"PF Acquisition";#N/A,#N/A,FALSE,"PF Offering"}</definedName>
    <definedName name="wrn.AllModels." hidden="1">{#N/A,#N/A,FALSE,"AD_Purchase";#N/A,#N/A,FALSE,"Credit";#N/A,#N/A,FALSE,"PF Acquisition";#N/A,#N/A,FALSE,"PF Offering"}</definedName>
    <definedName name="wrn.ALLQTRS." localSheetId="2" hidden="1">{"QTR1",#N/A,FALSE,"Q1 Detail";"QTR2",#N/A,FALSE,"Q2 Detail";"QTR3",#N/A,FALSE,"Q3 Detail";"QTR4",#N/A,FALSE,"Q4 Detail"}</definedName>
    <definedName name="wrn.ALLQTRS." localSheetId="1" hidden="1">{"QTR1",#N/A,FALSE,"Q1 Detail";"QTR2",#N/A,FALSE,"Q2 Detail";"QTR3",#N/A,FALSE,"Q3 Detail";"QTR4",#N/A,FALSE,"Q4 Detail"}</definedName>
    <definedName name="wrn.ALLQTRS." hidden="1">{"QTR1",#N/A,FALSE,"Q1 Detail";"QTR2",#N/A,FALSE,"Q2 Detail";"QTR3",#N/A,FALSE,"Q3 Detail";"QTR4",#N/A,FALSE,"Q4 Detail"}</definedName>
    <definedName name="wrn.ALLRPTS." localSheetId="2" hidden="1">{"QTR1",#N/A,FALSE,"96OUT";"QTR2",#N/A,FALSE,"96OUT";"QTR3",#N/A,FALSE,"96OUT";"QTR4",#N/A,FALSE,"96OUT";"YEAR",#N/A,FALSE,"96OUT"}</definedName>
    <definedName name="wrn.ALLRPTS." localSheetId="1" hidden="1">{"QTR1",#N/A,FALSE,"96OUT";"QTR2",#N/A,FALSE,"96OUT";"QTR3",#N/A,FALSE,"96OUT";"QTR4",#N/A,FALSE,"96OUT";"YEAR",#N/A,FALSE,"96OUT"}</definedName>
    <definedName name="wrn.ALLRPTS." hidden="1">{"QTR1",#N/A,FALSE,"96OUT";"QTR2",#N/A,FALSE,"96OUT";"QTR3",#N/A,FALSE,"96OUT";"QTR4",#N/A,FALSE,"96OUT";"YEAR",#N/A,FALSE,"96OUT"}</definedName>
    <definedName name="wrn.Analytic." localSheetId="2" hidden="1">{#N/A,#N/A,FALSE,"Fisons_Sci_Instr";#N/A,#N/A,FALSE,"Fisons_Lab_Supplies";#N/A,#N/A,FALSE,"Nunc";#N/A,#N/A,FALSE,"Sorvall";#N/A,#N/A,FALSE,"Dynatech";#N/A,#N/A,FALSE,"Hach"}</definedName>
    <definedName name="wrn.Analytic." localSheetId="1" hidden="1">{#N/A,#N/A,FALSE,"Fisons_Sci_Instr";#N/A,#N/A,FALSE,"Fisons_Lab_Supplies";#N/A,#N/A,FALSE,"Nunc";#N/A,#N/A,FALSE,"Sorvall";#N/A,#N/A,FALSE,"Dynatech";#N/A,#N/A,FALSE,"Hach"}</definedName>
    <definedName name="wrn.Analytic." hidden="1">{#N/A,#N/A,FALSE,"Fisons_Sci_Instr";#N/A,#N/A,FALSE,"Fisons_Lab_Supplies";#N/A,#N/A,FALSE,"Nunc";#N/A,#N/A,FALSE,"Sorvall";#N/A,#N/A,FALSE,"Dynatech";#N/A,#N/A,FALSE,"Hach"}</definedName>
    <definedName name="wrn.Annual._.Report." localSheetId="2" hidden="1">{#N/A,#N/A,FALSE,"TABLE_1 YTD- VALUES LAST YR(2)"}</definedName>
    <definedName name="wrn.Annual._.Report." localSheetId="1" hidden="1">{#N/A,#N/A,FALSE,"TABLE_1 YTD- VALUES LAST YR(2)"}</definedName>
    <definedName name="wrn.Annual._.Report." hidden="1">{#N/A,#N/A,FALSE,"TABLE_1 YTD- VALUES LAST YR(2)"}</definedName>
    <definedName name="wrn.Annual_n_Quarterly." localSheetId="2" hidden="1">{"Annual",#N/A,FALSE,"Sales &amp; Market";"Quarterly",#N/A,FALSE,"Sales &amp; Market"}</definedName>
    <definedName name="wrn.Annual_n_Quarterly." localSheetId="1" hidden="1">{"Annual",#N/A,FALSE,"Sales &amp; Market";"Quarterly",#N/A,FALSE,"Sales &amp; Market"}</definedName>
    <definedName name="wrn.Annual_n_Quarterly." hidden="1">{"Annual",#N/A,FALSE,"Sales &amp; Market";"Quarterly",#N/A,FALSE,"Sales &amp; Market"}</definedName>
    <definedName name="wrn.Apple." localSheetId="2" hidden="1">{#N/A,#N/A,FALSE,"Quarterlies";#N/A,#N/A,FALSE,"Annual";#N/A,#N/A,FALSE,"Balance";#N/A,#N/A,FALSE,"Cash Flow";#N/A,#N/A,FALSE,"Store Openings";#N/A,#N/A,FALSE,"Comps"}</definedName>
    <definedName name="wrn.Apple." localSheetId="1" hidden="1">{#N/A,#N/A,FALSE,"Quarterlies";#N/A,#N/A,FALSE,"Annual";#N/A,#N/A,FALSE,"Balance";#N/A,#N/A,FALSE,"Cash Flow";#N/A,#N/A,FALSE,"Store Openings";#N/A,#N/A,FALSE,"Comps"}</definedName>
    <definedName name="wrn.Apple." hidden="1">{#N/A,#N/A,FALSE,"Quarterlies";#N/A,#N/A,FALSE,"Annual";#N/A,#N/A,FALSE,"Balance";#N/A,#N/A,FALSE,"Cash Flow";#N/A,#N/A,FALSE,"Store Openings";#N/A,#N/A,FALSE,"Comps"}</definedName>
    <definedName name="wrn.AQUIROR._.DCF." localSheetId="2" hidden="1">{"AQUIRORDCF",#N/A,FALSE,"Merger consequences";"Acquirorassns",#N/A,FALSE,"Merger consequences"}</definedName>
    <definedName name="wrn.AQUIROR._.DCF." localSheetId="1" hidden="1">{"AQUIRORDCF",#N/A,FALSE,"Merger consequences";"Acquirorassns",#N/A,FALSE,"Merger consequences"}</definedName>
    <definedName name="wrn.AQUIROR._.DCF." hidden="1">{"AQUIRORDCF",#N/A,FALSE,"Merger consequences";"Acquirorassns",#N/A,FALSE,"Merger consequences"}</definedName>
    <definedName name="wrn.AQUIROR._.DCF._from_DBAB" localSheetId="2" hidden="1">{"AQUIRORDCF",#N/A,FALSE,"Merger consequences";"Acquirorassns",#N/A,FALSE,"Merger consequences"}</definedName>
    <definedName name="wrn.AQUIROR._.DCF._from_DBAB" localSheetId="1" hidden="1">{"AQUIRORDCF",#N/A,FALSE,"Merger consequences";"Acquirorassns",#N/A,FALSE,"Merger consequences"}</definedName>
    <definedName name="wrn.AQUIROR._.DCF._from_DBAB" hidden="1">{"AQUIRORDCF",#N/A,FALSE,"Merger consequences";"Acquirorassns",#N/A,FALSE,"Merger consequences"}</definedName>
    <definedName name="wrn.AQUIROR._.DCF._from_DBAB_1" localSheetId="2" hidden="1">{"AQUIRORDCF",#N/A,FALSE,"Merger consequences";"Acquirorassns",#N/A,FALSE,"Merger consequences"}</definedName>
    <definedName name="wrn.AQUIROR._.DCF._from_DBAB_1" localSheetId="1" hidden="1">{"AQUIRORDCF",#N/A,FALSE,"Merger consequences";"Acquirorassns",#N/A,FALSE,"Merger consequences"}</definedName>
    <definedName name="wrn.AQUIROR._.DCF._from_DBAB_1" hidden="1">{"AQUIRORDCF",#N/A,FALSE,"Merger consequences";"Acquirorassns",#N/A,FALSE,"Merger consequences"}</definedName>
    <definedName name="wrn.AQUIROR._.DCF._from_DBAB_1_1" localSheetId="2" hidden="1">{"AQUIRORDCF",#N/A,FALSE,"Merger consequences";"Acquirorassns",#N/A,FALSE,"Merger consequences"}</definedName>
    <definedName name="wrn.AQUIROR._.DCF._from_DBAB_1_1" localSheetId="1" hidden="1">{"AQUIRORDCF",#N/A,FALSE,"Merger consequences";"Acquirorassns",#N/A,FALSE,"Merger consequences"}</definedName>
    <definedName name="wrn.AQUIROR._.DCF._from_DBAB_1_1" hidden="1">{"AQUIRORDCF",#N/A,FALSE,"Merger consequences";"Acquirorassns",#N/A,FALSE,"Merger consequences"}</definedName>
    <definedName name="wrn.AQUIROR._.DCF._from_DBAB_1_1_1" localSheetId="2" hidden="1">{"AQUIRORDCF",#N/A,FALSE,"Merger consequences";"Acquirorassns",#N/A,FALSE,"Merger consequences"}</definedName>
    <definedName name="wrn.AQUIROR._.DCF._from_DBAB_1_1_1" localSheetId="1" hidden="1">{"AQUIRORDCF",#N/A,FALSE,"Merger consequences";"Acquirorassns",#N/A,FALSE,"Merger consequences"}</definedName>
    <definedName name="wrn.AQUIROR._.DCF._from_DBAB_1_1_1" hidden="1">{"AQUIRORDCF",#N/A,FALSE,"Merger consequences";"Acquirorassns",#N/A,FALSE,"Merger consequences"}</definedName>
    <definedName name="wrn.AQUIROR._.DCF._from_DBAB_1_2" localSheetId="2" hidden="1">{"AQUIRORDCF",#N/A,FALSE,"Merger consequences";"Acquirorassns",#N/A,FALSE,"Merger consequences"}</definedName>
    <definedName name="wrn.AQUIROR._.DCF._from_DBAB_1_2" localSheetId="1" hidden="1">{"AQUIRORDCF",#N/A,FALSE,"Merger consequences";"Acquirorassns",#N/A,FALSE,"Merger consequences"}</definedName>
    <definedName name="wrn.AQUIROR._.DCF._from_DBAB_1_2" hidden="1">{"AQUIRORDCF",#N/A,FALSE,"Merger consequences";"Acquirorassns",#N/A,FALSE,"Merger consequences"}</definedName>
    <definedName name="wrn.AQUIROR._.DCF._from_DBAB_2" localSheetId="2" hidden="1">{"AQUIRORDCF",#N/A,FALSE,"Merger consequences";"Acquirorassns",#N/A,FALSE,"Merger consequences"}</definedName>
    <definedName name="wrn.AQUIROR._.DCF._from_DBAB_2" localSheetId="1" hidden="1">{"AQUIRORDCF",#N/A,FALSE,"Merger consequences";"Acquirorassns",#N/A,FALSE,"Merger consequences"}</definedName>
    <definedName name="wrn.AQUIROR._.DCF._from_DBAB_2" hidden="1">{"AQUIRORDCF",#N/A,FALSE,"Merger consequences";"Acquirorassns",#N/A,FALSE,"Merger consequences"}</definedName>
    <definedName name="wrn.AQUIROR._.DCF._from_DBAB_3" localSheetId="2" hidden="1">{"AQUIRORDCF",#N/A,FALSE,"Merger consequences";"Acquirorassns",#N/A,FALSE,"Merger consequences"}</definedName>
    <definedName name="wrn.AQUIROR._.DCF._from_DBAB_3" localSheetId="1" hidden="1">{"AQUIRORDCF",#N/A,FALSE,"Merger consequences";"Acquirorassns",#N/A,FALSE,"Merger consequences"}</definedName>
    <definedName name="wrn.AQUIROR._.DCF._from_DBAB_3" hidden="1">{"AQUIRORDCF",#N/A,FALSE,"Merger consequences";"Acquirorassns",#N/A,FALSE,"Merger consequences"}</definedName>
    <definedName name="wrn.AQUIROR._.DCF._from_DBAB_4" localSheetId="2" hidden="1">{"AQUIRORDCF",#N/A,FALSE,"Merger consequences";"Acquirorassns",#N/A,FALSE,"Merger consequences"}</definedName>
    <definedName name="wrn.AQUIROR._.DCF._from_DBAB_4" localSheetId="1" hidden="1">{"AQUIRORDCF",#N/A,FALSE,"Merger consequences";"Acquirorassns",#N/A,FALSE,"Merger consequences"}</definedName>
    <definedName name="wrn.AQUIROR._.DCF._from_DBAB_4" hidden="1">{"AQUIRORDCF",#N/A,FALSE,"Merger consequences";"Acquirorassns",#N/A,FALSE,"Merger consequences"}</definedName>
    <definedName name="wrn.AQUIROR._.DCF._from_DBAB_5" localSheetId="2" hidden="1">{"AQUIRORDCF",#N/A,FALSE,"Merger consequences";"Acquirorassns",#N/A,FALSE,"Merger consequences"}</definedName>
    <definedName name="wrn.AQUIROR._.DCF._from_DBAB_5" localSheetId="1" hidden="1">{"AQUIRORDCF",#N/A,FALSE,"Merger consequences";"Acquirorassns",#N/A,FALSE,"Merger consequences"}</definedName>
    <definedName name="wrn.AQUIROR._.DCF._from_DBAB_5" hidden="1">{"AQUIRORDCF",#N/A,FALSE,"Merger consequences";"Acquirorassns",#N/A,FALSE,"Merger consequences"}</definedName>
    <definedName name="wrn.Assumptions._.and._.Results." localSheetId="2" hidden="1">{"CV_1",#N/A,TRUE,"Assumptions and Results"}</definedName>
    <definedName name="wrn.Assumptions._.and._.Results." localSheetId="1" hidden="1">{"CV_1",#N/A,TRUE,"Assumptions and Results"}</definedName>
    <definedName name="wrn.Assumptions._.and._.Results." hidden="1">{"CV_1",#N/A,TRUE,"Assumptions and Results"}</definedName>
    <definedName name="wrn.AUS_CLOSE." localSheetId="2" hidden="1">{#N/A,#N/A,FALSE,"MGMT_P&amp;L";#N/A,#N/A,FALSE,"MGMT_COGS";#N/A,#N/A,FALSE,"EXP_RPT"}</definedName>
    <definedName name="wrn.AUS_CLOSE." localSheetId="1" hidden="1">{#N/A,#N/A,FALSE,"MGMT_P&amp;L";#N/A,#N/A,FALSE,"MGMT_COGS";#N/A,#N/A,FALSE,"EXP_RPT"}</definedName>
    <definedName name="wrn.AUS_CLOSE." hidden="1">{#N/A,#N/A,FALSE,"MGMT_P&amp;L";#N/A,#N/A,FALSE,"MGMT_COGS";#N/A,#N/A,FALSE,"EXP_RPT"}</definedName>
    <definedName name="wrn.Auto._.Comp." localSheetId="2" hidden="1">{#N/A,#N/A,FALSE,"Sheet1"}</definedName>
    <definedName name="wrn.Auto._.Comp." localSheetId="1" hidden="1">{#N/A,#N/A,FALSE,"Sheet1"}</definedName>
    <definedName name="wrn.Auto._.Comp." hidden="1">{#N/A,#N/A,FALSE,"Sheet1"}</definedName>
    <definedName name="wrn.Auto._.Comp.1" localSheetId="2" hidden="1">{#N/A,#N/A,FALSE,"Sheet1"}</definedName>
    <definedName name="wrn.Auto._.Comp.1" localSheetId="1" hidden="1">{#N/A,#N/A,FALSE,"Sheet1"}</definedName>
    <definedName name="wrn.Auto._.Comp.1" hidden="1">{#N/A,#N/A,FALSE,"Sheet1"}</definedName>
    <definedName name="wrn.backup." localSheetId="2" hidden="1">{"background",#N/A,FALSE,"CS First Boston Merger Model";"inputs",#N/A,FALSE,"CS First Boston Merger Model"}</definedName>
    <definedName name="wrn.backup." localSheetId="1" hidden="1">{"background",#N/A,FALSE,"CS First Boston Merger Model";"inputs",#N/A,FALSE,"CS First Boston Merger Model"}</definedName>
    <definedName name="wrn.backup." hidden="1">{"background",#N/A,FALSE,"CS First Boston Merger Model";"inputs",#N/A,FALSE,"CS First Boston Merger Model"}</definedName>
    <definedName name="wrn.balance._.sheet." localSheetId="2" hidden="1">{"bs",#N/A,FALSE,"SCF"}</definedName>
    <definedName name="wrn.balance._.sheet." localSheetId="1" hidden="1">{"bs",#N/A,FALSE,"SCF"}</definedName>
    <definedName name="wrn.balance._.sheet." hidden="1">{"bs",#N/A,FALSE,"SCF"}</definedName>
    <definedName name="wrn.Balance._.Sheets." localSheetId="2" hidden="1">{#N/A,#N/A,FALSE,"Bal sht";"Qtrly Bal Sht",#N/A,FALSE,"Bal sht - QTR"}</definedName>
    <definedName name="wrn.Balance._.Sheets." localSheetId="1" hidden="1">{#N/A,#N/A,FALSE,"Bal sht";"Qtrly Bal Sht",#N/A,FALSE,"Bal sht - QTR"}</definedName>
    <definedName name="wrn.Balance._.Sheets." hidden="1">{#N/A,#N/A,FALSE,"Bal sht";"Qtrly Bal Sht",#N/A,FALSE,"Bal sht - QTR"}</definedName>
    <definedName name="wrn.bank._.model." localSheetId="2" hidden="1">{"banks",#N/A,FALSE,"BASIC"}</definedName>
    <definedName name="wrn.bank._.model." localSheetId="1" hidden="1">{"banks",#N/A,FALSE,"BASIC"}</definedName>
    <definedName name="wrn.bank._.model." hidden="1">{"banks",#N/A,FALSE,"BASIC"}</definedName>
    <definedName name="wrn.Bank._.Rec." localSheetId="2" hidden="1">{#N/A,#N/A,FALSE,"1stRec"}</definedName>
    <definedName name="wrn.Bank._.Rec." localSheetId="1" hidden="1">{#N/A,#N/A,FALSE,"1stRec"}</definedName>
    <definedName name="wrn.Bank._.Rec." hidden="1">{#N/A,#N/A,FALSE,"1stRec"}</definedName>
    <definedName name="wrn.Bank._.Report." localSheetId="2" hidden="1">{"Title Page",#N/A,FALSE,"Title Page";"Table of Contents",#N/A,FALSE,"Table of Contents";"Balance Sheet",#N/A,FALSE,"Balance Sheet";"Inc Stmt (Bank Version)",#N/A,FALSE,"Income Stmt &amp; RE";"Notes to FS (Bank Version)",#N/A,FALSE,"Notes to FS";"Notes to FS-Loans (Bank Version)",#N/A,FALSE,"Notes to FS-Loans";"Schedules (Bank Version)",#N/A,FALSE,"Schedules"}</definedName>
    <definedName name="wrn.Bank._.Report." localSheetId="1" hidden="1">{"Title Page",#N/A,FALSE,"Title Page";"Table of Contents",#N/A,FALSE,"Table of Contents";"Balance Sheet",#N/A,FALSE,"Balance Sheet";"Inc Stmt (Bank Version)",#N/A,FALSE,"Income Stmt &amp; RE";"Notes to FS (Bank Version)",#N/A,FALSE,"Notes to FS";"Notes to FS-Loans (Bank Version)",#N/A,FALSE,"Notes to FS-Loans";"Schedules (Bank Version)",#N/A,FALSE,"Schedules"}</definedName>
    <definedName name="wrn.Bank._.Report." hidden="1">{"Title Page",#N/A,FALSE,"Title Page";"Table of Contents",#N/A,FALSE,"Table of Contents";"Balance Sheet",#N/A,FALSE,"Balance Sheet";"Inc Stmt (Bank Version)",#N/A,FALSE,"Income Stmt &amp; RE";"Notes to FS (Bank Version)",#N/A,FALSE,"Notes to FS";"Notes to FS-Loans (Bank Version)",#N/A,FALSE,"Notes to FS-Loans";"Schedules (Bank Version)",#N/A,FALSE,"Schedules"}</definedName>
    <definedName name="wrn.Basic._.Report." localSheetId="2" hidden="1">{#N/A,#N/A,FALSE,"New Depr Sch-150% DB";#N/A,#N/A,FALSE,"Cash Flows RLP";#N/A,#N/A,FALSE,"IRR";#N/A,#N/A,FALSE,"Proforma IS";#N/A,#N/A,FALSE,"Assumptions"}</definedName>
    <definedName name="wrn.Basic._.Report." localSheetId="1" hidden="1">{#N/A,#N/A,FALSE,"New Depr Sch-150% DB";#N/A,#N/A,FALSE,"Cash Flows RLP";#N/A,#N/A,FALSE,"IRR";#N/A,#N/A,FALSE,"Proforma IS";#N/A,#N/A,FALSE,"Assumptions"}</definedName>
    <definedName name="wrn.Basic._.Report." hidden="1">{#N/A,#N/A,FALSE,"New Depr Sch-150% DB";#N/A,#N/A,FALSE,"Cash Flows RLP";#N/A,#N/A,FALSE,"IRR";#N/A,#N/A,FALSE,"Proforma IS";#N/A,#N/A,FALSE,"Assumptions"}</definedName>
    <definedName name="wrn.basics." localSheetId="2" hidden="1">{#N/A,#N/A,FALSE,"TSUM";#N/A,#N/A,FALSE,"shares";#N/A,#N/A,FALSE,"earnout";#N/A,#N/A,FALSE,"Heaty";#N/A,#N/A,FALSE,"self-tend";#N/A,#N/A,FALSE,"self-sum"}</definedName>
    <definedName name="wrn.basics." localSheetId="1" hidden="1">{#N/A,#N/A,FALSE,"TSUM";#N/A,#N/A,FALSE,"shares";#N/A,#N/A,FALSE,"earnout";#N/A,#N/A,FALSE,"Heaty";#N/A,#N/A,FALSE,"self-tend";#N/A,#N/A,FALSE,"self-sum"}</definedName>
    <definedName name="wrn.basics." hidden="1">{#N/A,#N/A,FALSE,"TSUM";#N/A,#N/A,FALSE,"shares";#N/A,#N/A,FALSE,"earnout";#N/A,#N/A,FALSE,"Heaty";#N/A,#N/A,FALSE,"self-tend";#N/A,#N/A,FALSE,"self-sum"}</definedName>
    <definedName name="wrn.Board._.Report." localSheetId="2" hidden="1">{#N/A,#N/A,TRUE,"Cover";#N/A,#N/A,TRUE,"Contents (2)";#N/A,#N/A,TRUE,"I_S";#N/A,#N/A,TRUE,"Stats";#N/A,#N/A,TRUE,"Unit Analysis";#N/A,#N/A,TRUE,"B_S";#N/A,#N/A,TRUE,"C_F";#N/A,#N/A,TRUE,"S_E";#N/A,#N/A,TRUE,"SG&amp;A";#N/A,#N/A,TRUE,"R&amp;D Costs";#N/A,#N/A,TRUE,"M&amp;A Costs";#N/A,#N/A,TRUE,"Interest";#N/A,#N/A,TRUE,"Lumber Inv.";#N/A,#N/A,TRUE,"Sales Summary "}</definedName>
    <definedName name="wrn.Board._.Report." localSheetId="1" hidden="1">{#N/A,#N/A,TRUE,"Cover";#N/A,#N/A,TRUE,"Contents (2)";#N/A,#N/A,TRUE,"I_S";#N/A,#N/A,TRUE,"Stats";#N/A,#N/A,TRUE,"Unit Analysis";#N/A,#N/A,TRUE,"B_S";#N/A,#N/A,TRUE,"C_F";#N/A,#N/A,TRUE,"S_E";#N/A,#N/A,TRUE,"SG&amp;A";#N/A,#N/A,TRUE,"R&amp;D Costs";#N/A,#N/A,TRUE,"M&amp;A Costs";#N/A,#N/A,TRUE,"Interest";#N/A,#N/A,TRUE,"Lumber Inv.";#N/A,#N/A,TRUE,"Sales Summary "}</definedName>
    <definedName name="wrn.Board._.Report." hidden="1">{#N/A,#N/A,TRUE,"Cover";#N/A,#N/A,TRUE,"Contents (2)";#N/A,#N/A,TRUE,"I_S";#N/A,#N/A,TRUE,"Stats";#N/A,#N/A,TRUE,"Unit Analysis";#N/A,#N/A,TRUE,"B_S";#N/A,#N/A,TRUE,"C_F";#N/A,#N/A,TRUE,"S_E";#N/A,#N/A,TRUE,"SG&amp;A";#N/A,#N/A,TRUE,"R&amp;D Costs";#N/A,#N/A,TRUE,"M&amp;A Costs";#N/A,#N/A,TRUE,"Interest";#N/A,#N/A,TRUE,"Lumber Inv.";#N/A,#N/A,TRUE,"Sales Summary "}</definedName>
    <definedName name="wrn.BOTH." localSheetId="2" hidden="1">{"DOLS",#N/A,FALSE,"G&amp;A_TOT";"PDS",#N/A,FALSE,"G&amp;A_TOT"}</definedName>
    <definedName name="wrn.BOTH." localSheetId="1" hidden="1">{"DOLS",#N/A,FALSE,"G&amp;A_TOT";"PDS",#N/A,FALSE,"G&amp;A_TOT"}</definedName>
    <definedName name="wrn.BOTH." hidden="1">{"DOLS",#N/A,FALSE,"G&amp;A_TOT";"PDS",#N/A,FALSE,"G&amp;A_TOT"}</definedName>
    <definedName name="wrn.breakup." localSheetId="2" hidden="1">{"comps1",#N/A,FALSE,"Comps Sheet";"comps2",#N/A,FALSE,"Comps Sheet";"comps3",#N/A,FALSE,"Comps Sheet";"comps4",#N/A,FALSE,"Comps Sheet";"comps5",#N/A,FALSE,"Comps Sheet";"comps6",#N/A,FALSE,"Comps Sheet";"ec",#N/A,FALSE,"E&amp;C";"environmental",#N/A,FALSE,"Environmental";"heavy",#N/A,FALSE,"Heavy Const."}</definedName>
    <definedName name="wrn.breakup." localSheetId="1" hidden="1">{"comps1",#N/A,FALSE,"Comps Sheet";"comps2",#N/A,FALSE,"Comps Sheet";"comps3",#N/A,FALSE,"Comps Sheet";"comps4",#N/A,FALSE,"Comps Sheet";"comps5",#N/A,FALSE,"Comps Sheet";"comps6",#N/A,FALSE,"Comps Sheet";"ec",#N/A,FALSE,"E&amp;C";"environmental",#N/A,FALSE,"Environmental";"heavy",#N/A,FALSE,"Heavy Const."}</definedName>
    <definedName name="wrn.breakup." hidden="1">{"comps1",#N/A,FALSE,"Comps Sheet";"comps2",#N/A,FALSE,"Comps Sheet";"comps3",#N/A,FALSE,"Comps Sheet";"comps4",#N/A,FALSE,"Comps Sheet";"comps5",#N/A,FALSE,"Comps Sheet";"comps6",#N/A,FALSE,"Comps Sheet";"ec",#N/A,FALSE,"E&amp;C";"environmental",#N/A,FALSE,"Environmental";"heavy",#N/A,FALSE,"Heavy Const."}</definedName>
    <definedName name="wrn.BSAnnualModel." localSheetId="2" hidden="1">{"BSAnnualModel",#N/A,FALSE,"BS"}</definedName>
    <definedName name="wrn.BSAnnualModel." localSheetId="1" hidden="1">{"BSAnnualModel",#N/A,FALSE,"BS"}</definedName>
    <definedName name="wrn.BSAnnualModel." hidden="1">{"BSAnnualModel",#N/A,FALSE,"BS"}</definedName>
    <definedName name="wrn.Budget." localSheetId="2" hidden="1">{#N/A,#N/A,FALSE,"QSum";#N/A,#N/A,FALSE,"1Q";#N/A,#N/A,FALSE,"2Q";#N/A,#N/A,FALSE,"3Q";#N/A,#N/A,FALSE,"4Q";#N/A,#N/A,FALSE,"Mthly";#N/A,#N/A,FALSE,"Cur.vs.Prior"}</definedName>
    <definedName name="wrn.Budget." localSheetId="1" hidden="1">{#N/A,#N/A,FALSE,"QSum";#N/A,#N/A,FALSE,"1Q";#N/A,#N/A,FALSE,"2Q";#N/A,#N/A,FALSE,"3Q";#N/A,#N/A,FALSE,"4Q";#N/A,#N/A,FALSE,"Mthly";#N/A,#N/A,FALSE,"Cur.vs.Prior"}</definedName>
    <definedName name="wrn.Budget." hidden="1">{#N/A,#N/A,FALSE,"QSum";#N/A,#N/A,FALSE,"1Q";#N/A,#N/A,FALSE,"2Q";#N/A,#N/A,FALSE,"3Q";#N/A,#N/A,FALSE,"4Q";#N/A,#N/A,FALSE,"Mthly";#N/A,#N/A,FALSE,"Cur.vs.Prior"}</definedName>
    <definedName name="wrn.Budget._.Detail." localSheetId="2" hidden="1">{#N/A,#N/A,FALSE,"Salaries";#N/A,#N/A,FALSE,"Carmen";#N/A,#N/A,FALSE,"Bonus";#N/A,#N/A,FALSE,"Benefits1";#N/A,#N/A,FALSE,"Benefits2";#N/A,#N/A,FALSE,"Benefits3";#N/A,#N/A,FALSE,"Benefits4";#N/A,#N/A,FALSE,"Other1";#N/A,#N/A,FALSE,"Other2";#N/A,#N/A,FALSE,"Other3";#N/A,#N/A,FALSE,"Other4";#N/A,#N/A,FALSE,"Other5";#N/A,#N/A,FALSE,"MIS Other"}</definedName>
    <definedName name="wrn.Budget._.Detail." localSheetId="1" hidden="1">{#N/A,#N/A,FALSE,"Salaries";#N/A,#N/A,FALSE,"Carmen";#N/A,#N/A,FALSE,"Bonus";#N/A,#N/A,FALSE,"Benefits1";#N/A,#N/A,FALSE,"Benefits2";#N/A,#N/A,FALSE,"Benefits3";#N/A,#N/A,FALSE,"Benefits4";#N/A,#N/A,FALSE,"Other1";#N/A,#N/A,FALSE,"Other2";#N/A,#N/A,FALSE,"Other3";#N/A,#N/A,FALSE,"Other4";#N/A,#N/A,FALSE,"Other5";#N/A,#N/A,FALSE,"MIS Other"}</definedName>
    <definedName name="wrn.Budget._.Detail." hidden="1">{#N/A,#N/A,FALSE,"Salaries";#N/A,#N/A,FALSE,"Carmen";#N/A,#N/A,FALSE,"Bonus";#N/A,#N/A,FALSE,"Benefits1";#N/A,#N/A,FALSE,"Benefits2";#N/A,#N/A,FALSE,"Benefits3";#N/A,#N/A,FALSE,"Benefits4";#N/A,#N/A,FALSE,"Other1";#N/A,#N/A,FALSE,"Other2";#N/A,#N/A,FALSE,"Other3";#N/A,#N/A,FALSE,"Other4";#N/A,#N/A,FALSE,"Other5";#N/A,#N/A,FALSE,"MIS Other"}</definedName>
    <definedName name="wrn.Budget._.Report." localSheetId="2" hidden="1">{"Detail",#N/A,FALSE,"Materials"}</definedName>
    <definedName name="wrn.Budget._.Report." localSheetId="1" hidden="1">{"Detail",#N/A,FALSE,"Materials"}</definedName>
    <definedName name="wrn.Budget._.Report." hidden="1">{"Detail",#N/A,FALSE,"Materials"}</definedName>
    <definedName name="wrn.Budget._.Report._.Equip._.Costs." localSheetId="2" hidden="1">{"Detail",#N/A,FALSE,"Equip Costs"}</definedName>
    <definedName name="wrn.Budget._.Report._.Equip._.Costs." localSheetId="1" hidden="1">{"Detail",#N/A,FALSE,"Equip Costs"}</definedName>
    <definedName name="wrn.Budget._.Report._.Equip._.Costs." hidden="1">{"Detail",#N/A,FALSE,"Equip Costs"}</definedName>
    <definedName name="wrn.Budget._.Rpt." localSheetId="2" hidden="1">{"Delivery Budget Rpt",#N/A,FALSE,"Delivery"}</definedName>
    <definedName name="wrn.Budget._.Rpt." localSheetId="1" hidden="1">{"Delivery Budget Rpt",#N/A,FALSE,"Delivery"}</definedName>
    <definedName name="wrn.Budget._.Rpt." hidden="1">{"Delivery Budget Rpt",#N/A,FALSE,"Delivery"}</definedName>
    <definedName name="wrn.BUDGET2004." localSheetId="2" hidden="1">{#N/A,#N/A,FALSE,"BUD04 HEA";#N/A,#N/A,FALSE,"BUD04 Earnings";#N/A,#N/A,FALSE,"BUD04 Expenses"}</definedName>
    <definedName name="wrn.BUDGET2004." localSheetId="1" hidden="1">{#N/A,#N/A,FALSE,"BUD04 HEA";#N/A,#N/A,FALSE,"BUD04 Earnings";#N/A,#N/A,FALSE,"BUD04 Expenses"}</definedName>
    <definedName name="wrn.BUDGET2004." hidden="1">{#N/A,#N/A,FALSE,"BUD04 HEA";#N/A,#N/A,FALSE,"BUD04 Earnings";#N/A,#N/A,FALSE,"BUD04 Expenses"}</definedName>
    <definedName name="wrn.bullshit1." localSheetId="2" hidden="1">{#N/A,#N/A,FALSE,"Sheet1";#N/A,#N/A,FALSE,"Summary";#N/A,#N/A,FALSE,"proj1";#N/A,#N/A,FALSE,"proj2"}</definedName>
    <definedName name="wrn.bullshit1." localSheetId="1" hidden="1">{#N/A,#N/A,FALSE,"Sheet1";#N/A,#N/A,FALSE,"Summary";#N/A,#N/A,FALSE,"proj1";#N/A,#N/A,FALSE,"proj2"}</definedName>
    <definedName name="wrn.bullshit1." hidden="1">{#N/A,#N/A,FALSE,"Sheet1";#N/A,#N/A,FALSE,"Summary";#N/A,#N/A,FALSE,"proj1";#N/A,#N/A,FALSE,"proj2"}</definedName>
    <definedName name="wrn.C_D_E_O_workpapers." localSheetId="2" hidden="1">{"cash_1",#N/A,FALSE,"Cash";"cash_1.1",#N/A,FALSE,"Cash";"ap_aging_trends",#N/A,FALSE,"AP";"ap_concentrations",#N/A,FALSE,"AP";"payroll_tax_E_1",#N/A,FALSE,"Tax";"property_tax",#N/A,FALSE,"Tax";"sales_tax",#N/A,FALSE,"Tax";"sign off sheet",#N/A,FALSE,"O-14"}</definedName>
    <definedName name="wrn.C_D_E_O_workpapers." localSheetId="1" hidden="1">{"cash_1",#N/A,FALSE,"Cash";"cash_1.1",#N/A,FALSE,"Cash";"ap_aging_trends",#N/A,FALSE,"AP";"ap_concentrations",#N/A,FALSE,"AP";"payroll_tax_E_1",#N/A,FALSE,"Tax";"property_tax",#N/A,FALSE,"Tax";"sales_tax",#N/A,FALSE,"Tax";"sign off sheet",#N/A,FALSE,"O-14"}</definedName>
    <definedName name="wrn.C_D_E_O_workpapers." hidden="1">{"cash_1",#N/A,FALSE,"Cash";"cash_1.1",#N/A,FALSE,"Cash";"ap_aging_trends",#N/A,FALSE,"AP";"ap_concentrations",#N/A,FALSE,"AP";"payroll_tax_E_1",#N/A,FALSE,"Tax";"property_tax",#N/A,FALSE,"Tax";"sales_tax",#N/A,FALSE,"Tax";"sign off sheet",#N/A,FALSE,"O-14"}</definedName>
    <definedName name="wrn.CANWEST._.GLOBAL." localSheetId="2" hidden="1">{"BS",#N/A,FALSE;"RE",#N/A,FALSE;"IS",#N/A,FALSE;"CASH",#N/A,FALSE}</definedName>
    <definedName name="wrn.CANWEST._.GLOBAL." localSheetId="1" hidden="1">{"BS",#N/A,FALSE;"RE",#N/A,FALSE;"IS",#N/A,FALSE;"CASH",#N/A,FALSE}</definedName>
    <definedName name="wrn.CANWEST._.GLOBAL." hidden="1">{"BS",#N/A,FALSE;"RE",#N/A,FALSE;"IS",#N/A,FALSE;"CASH",#N/A,FALSE}</definedName>
    <definedName name="wrn.Cash._.Flow." localSheetId="2" hidden="1">{"Cash Flow",#N/A,TRUE,"Summary"}</definedName>
    <definedName name="wrn.Cash._.Flow." localSheetId="1" hidden="1">{"Cash Flow",#N/A,TRUE,"Summary"}</definedName>
    <definedName name="wrn.Cash._.Flow." hidden="1">{"Cash Flow",#N/A,TRUE,"Summary"}</definedName>
    <definedName name="wrn.Cash._.Flow._.Rpt." localSheetId="2" hidden="1">{"Delivery Cashflow",#N/A,FALSE,"Delivery"}</definedName>
    <definedName name="wrn.Cash._.Flow._.Rpt." localSheetId="1" hidden="1">{"Delivery Cashflow",#N/A,FALSE,"Delivery"}</definedName>
    <definedName name="wrn.Cash._.Flow._.Rpt." hidden="1">{"Delivery Cashflow",#N/A,FALSE,"Delivery"}</definedName>
    <definedName name="wrn.Cashflow." localSheetId="2" hidden="1">{"Cashflow",#N/A,FALSE,"Materials"}</definedName>
    <definedName name="wrn.Cashflow." localSheetId="1" hidden="1">{"Cashflow",#N/A,FALSE,"Materials"}</definedName>
    <definedName name="wrn.Cashflow." hidden="1">{"Cashflow",#N/A,FALSE,"Materials"}</definedName>
    <definedName name="wrn.CFSModel." localSheetId="2" hidden="1">{"CFSModel",#N/A,FALSE,"CFS"}</definedName>
    <definedName name="wrn.CFSModel." localSheetId="1" hidden="1">{"CFSModel",#N/A,FALSE,"CFS"}</definedName>
    <definedName name="wrn.CFSModel." hidden="1">{"CFSModel",#N/A,FALSE,"CFS"}</definedName>
    <definedName name="wrn.Chem._.Tech._.Exhibits." localSheetId="2" hidden="1">{#N/A,#N/A,FALSE,"BS";#N/A,#N/A,FALSE,"IS";#N/A,#N/A,FALSE,"ratios";#N/A,#N/A,FALSE,"WACC";#N/A,#N/A,FALSE,"IS DCF Exhibit";#N/A,#N/A,FALSE,"DCF"}</definedName>
    <definedName name="wrn.Chem._.Tech._.Exhibits." localSheetId="1" hidden="1">{#N/A,#N/A,FALSE,"BS";#N/A,#N/A,FALSE,"IS";#N/A,#N/A,FALSE,"ratios";#N/A,#N/A,FALSE,"WACC";#N/A,#N/A,FALSE,"IS DCF Exhibit";#N/A,#N/A,FALSE,"DCF"}</definedName>
    <definedName name="wrn.Chem._.Tech._.Exhibits." hidden="1">{#N/A,#N/A,FALSE,"BS";#N/A,#N/A,FALSE,"IS";#N/A,#N/A,FALSE,"ratios";#N/A,#N/A,FALSE,"WACC";#N/A,#N/A,FALSE,"IS DCF Exhibit";#N/A,#N/A,FALSE,"DCF"}</definedName>
    <definedName name="wrn.Client._.cfbs." localSheetId="2" hidden="1">{"client cfbs",#N/A,FALSE,"Client"}</definedName>
    <definedName name="wrn.Client._.cfbs." localSheetId="1" hidden="1">{"client cfbs",#N/A,FALSE,"Client"}</definedName>
    <definedName name="wrn.Client._.cfbs." hidden="1">{"client cfbs",#N/A,FALSE,"Client"}</definedName>
    <definedName name="wrn.Client._.is." localSheetId="2" hidden="1">{"client is",#N/A,FALSE,"Client"}</definedName>
    <definedName name="wrn.Client._.is." localSheetId="1" hidden="1">{"client is",#N/A,FALSE,"Client"}</definedName>
    <definedName name="wrn.Client._.is." hidden="1">{"client is",#N/A,FALSE,"Client"}</definedName>
    <definedName name="wrn.Client._.stats." localSheetId="2" hidden="1">{"client stats",#N/A,FALSE,"Client"}</definedName>
    <definedName name="wrn.Client._.stats." localSheetId="1" hidden="1">{"client stats",#N/A,FALSE,"Client"}</definedName>
    <definedName name="wrn.Client._.stats." hidden="1">{"client stats",#N/A,FALSE,"Client"}</definedName>
    <definedName name="wrn.clientcopy." localSheetId="2"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localSheetId="1"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lientcopy." hidden="1">{"Multiples_clientcopy",#N/A,FALSE,"Multiples";"Adjustments_clientcopy",#N/A,FALSE,"Adjustments to Multiples";"GrowthAdj_clientcopy",#N/A,FALSE,"Growth Adjustments";"RiskAdj_clientcopy",#N/A,FALSE,"Risk Adjustments ";"MarginAdj_clientcopy",#N/A,FALSE,"Margin Adjustments";"Regression_clientcopy",#N/A,FALSE,"Regression";"Ratios_clientcopy",#N/A,FALSE,"Ratios"}</definedName>
    <definedName name="wrn.CMD._.Exhibits." localSheetId="2" hidden="1">{#N/A,#N/A,FALSE,"Table of Contents";#N/A,#N/A,FALSE,"Allocation";#N/A,#N/A,FALSE,"IS";#N/A,#N/A,FALSE,"BS";#N/A,#N/A,FALSE,"Customer Contracts";#N/A,#N/A,FALSE,"Customers-Lear";#N/A,#N/A,FALSE,"Customers-Other";#N/A,#N/A,FALSE,"NCA-Bass";#N/A,#N/A,FALSE,"BEV";#N/A,#N/A,FALSE,"WACC";#N/A,#N/A,FALSE,"ContribAssets";#N/A,#N/A,FALSE,"COC Recon"}</definedName>
    <definedName name="wrn.CMD._.Exhibits." localSheetId="1" hidden="1">{#N/A,#N/A,FALSE,"Table of Contents";#N/A,#N/A,FALSE,"Allocation";#N/A,#N/A,FALSE,"IS";#N/A,#N/A,FALSE,"BS";#N/A,#N/A,FALSE,"Customer Contracts";#N/A,#N/A,FALSE,"Customers-Lear";#N/A,#N/A,FALSE,"Customers-Other";#N/A,#N/A,FALSE,"NCA-Bass";#N/A,#N/A,FALSE,"BEV";#N/A,#N/A,FALSE,"WACC";#N/A,#N/A,FALSE,"ContribAssets";#N/A,#N/A,FALSE,"COC Recon"}</definedName>
    <definedName name="wrn.CMD._.Exhibits." hidden="1">{#N/A,#N/A,FALSE,"Table of Contents";#N/A,#N/A,FALSE,"Allocation";#N/A,#N/A,FALSE,"IS";#N/A,#N/A,FALSE,"BS";#N/A,#N/A,FALSE,"Customer Contracts";#N/A,#N/A,FALSE,"Customers-Lear";#N/A,#N/A,FALSE,"Customers-Other";#N/A,#N/A,FALSE,"NCA-Bass";#N/A,#N/A,FALSE,"BEV";#N/A,#N/A,FALSE,"WACC";#N/A,#N/A,FALSE,"ContribAssets";#N/A,#N/A,FALSE,"COC Recon"}</definedName>
    <definedName name="wrn.Cmrl._.Unit._.Sales." localSheetId="2" hidden="1">{"Unit Sales",#N/A,FALSE,"Cmrl"}</definedName>
    <definedName name="wrn.Cmrl._.Unit._.Sales." localSheetId="1" hidden="1">{"Unit Sales",#N/A,FALSE,"Cmrl"}</definedName>
    <definedName name="wrn.Cmrl._.Unit._.Sales." hidden="1">{"Unit Sales",#N/A,FALSE,"Cmrl"}</definedName>
    <definedName name="wrn.Cmrl._.Unit._.Sales2" localSheetId="2" hidden="1">{"Unit Sales",#N/A,FALSE,"Cmrl"}</definedName>
    <definedName name="wrn.Cmrl._.Unit._.Sales2" localSheetId="1" hidden="1">{"Unit Sales",#N/A,FALSE,"Cmrl"}</definedName>
    <definedName name="wrn.Cmrl._.Unit._.Sales2" hidden="1">{"Unit Sales",#N/A,FALSE,"Cmrl"}</definedName>
    <definedName name="wrn.Cmrl._.Unit._.Sales3" localSheetId="2" hidden="1">{"Unit Sales",#N/A,FALSE,"Cmrl"}</definedName>
    <definedName name="wrn.Cmrl._.Unit._.Sales3" localSheetId="1" hidden="1">{"Unit Sales",#N/A,FALSE,"Cmrl"}</definedName>
    <definedName name="wrn.Cmrl._.Unit._.Sales3" hidden="1">{"Unit Sales",#N/A,FALSE,"Cmrl"}</definedName>
    <definedName name="wrn.COMMISSIONER." localSheetId="2" hidden="1">{#N/A,#N/A,FALSE,"BS_OCIF OIB";#N/A,#N/A,FALSE,"PL_OCIF OIB";#N/A,#N/A,FALSE,"SCH_A-B_OCIF OIB";#N/A,#N/A,FALSE,"AVG_CALC OIB"}</definedName>
    <definedName name="wrn.COMMISSIONER." localSheetId="1" hidden="1">{#N/A,#N/A,FALSE,"BS_OCIF OIB";#N/A,#N/A,FALSE,"PL_OCIF OIB";#N/A,#N/A,FALSE,"SCH_A-B_OCIF OIB";#N/A,#N/A,FALSE,"AVG_CALC OIB"}</definedName>
    <definedName name="wrn.COMMISSIONER." hidden="1">{#N/A,#N/A,FALSE,"BS_OCIF OIB";#N/A,#N/A,FALSE,"PL_OCIF OIB";#N/A,#N/A,FALSE,"SCH_A-B_OCIF OIB";#N/A,#N/A,FALSE,"AVG_CALC OIB"}</definedName>
    <definedName name="wrn.Comp._.23._.Percnt." localSheetId="2" hidden="1">{#N/A,#N/A,FALSE,"INDEX 23%";#N/A,#N/A,FALSE,"Sheet 3 23%";#N/A,#N/A,FALSE,"CONSIDER 23%";#N/A,#N/A,FALSE,"SALSUM 23%";#N/A,#N/A,FALSE,"CONSIDER 23%";#N/A,#N/A,FALSE,"SAVE3 23%"}</definedName>
    <definedName name="wrn.Comp._.23._.Percnt." localSheetId="1" hidden="1">{#N/A,#N/A,FALSE,"INDEX 23%";#N/A,#N/A,FALSE,"Sheet 3 23%";#N/A,#N/A,FALSE,"CONSIDER 23%";#N/A,#N/A,FALSE,"SALSUM 23%";#N/A,#N/A,FALSE,"CONSIDER 23%";#N/A,#N/A,FALSE,"SAVE3 23%"}</definedName>
    <definedName name="wrn.Comp._.23._.Percnt." hidden="1">{#N/A,#N/A,FALSE,"INDEX 23%";#N/A,#N/A,FALSE,"Sheet 3 23%";#N/A,#N/A,FALSE,"CONSIDER 23%";#N/A,#N/A,FALSE,"SALSUM 23%";#N/A,#N/A,FALSE,"CONSIDER 23%";#N/A,#N/A,FALSE,"SAVE3 23%"}</definedName>
    <definedName name="wrn.COMP._.24._.PERC." localSheetId="2" hidden="1">{#N/A,#N/A,FALSE,"INDEX";#N/A,#N/A,FALSE,"Sheet 3 24%";#N/A,#N/A,FALSE,"CONSIDER 24%";#N/A,#N/A,FALSE,"SALSUM 24%";#N/A,#N/A,FALSE,"SAVE3 24%"}</definedName>
    <definedName name="wrn.COMP._.24._.PERC." localSheetId="1" hidden="1">{#N/A,#N/A,FALSE,"INDEX";#N/A,#N/A,FALSE,"Sheet 3 24%";#N/A,#N/A,FALSE,"CONSIDER 24%";#N/A,#N/A,FALSE,"SALSUM 24%";#N/A,#N/A,FALSE,"SAVE3 24%"}</definedName>
    <definedName name="wrn.COMP._.24._.PERC." hidden="1">{#N/A,#N/A,FALSE,"INDEX";#N/A,#N/A,FALSE,"Sheet 3 24%";#N/A,#N/A,FALSE,"CONSIDER 24%";#N/A,#N/A,FALSE,"SALSUM 24%";#N/A,#N/A,FALSE,"SAVE3 24%"}</definedName>
    <definedName name="wrn.compco." localSheetId="2" hidden="1">{"mult96",#N/A,FALSE,"PETCOMP";"est96",#N/A,FALSE,"PETCOMP";"mult95",#N/A,FALSE,"PETCOMP";"est95",#N/A,FALSE,"PETCOMP";"multltm",#N/A,FALSE,"PETCOMP";"resultltm",#N/A,FALSE,"PETCOMP"}</definedName>
    <definedName name="wrn.compco." localSheetId="1" hidden="1">{"mult96",#N/A,FALSE,"PETCOMP";"est96",#N/A,FALSE,"PETCOMP";"mult95",#N/A,FALSE,"PETCOMP";"est95",#N/A,FALSE,"PETCOMP";"multltm",#N/A,FALSE,"PETCOMP";"resultltm",#N/A,FALSE,"PETCOMP"}</definedName>
    <definedName name="wrn.compco." hidden="1">{"mult96",#N/A,FALSE,"PETCOMP";"est96",#N/A,FALSE,"PETCOMP";"mult95",#N/A,FALSE,"PETCOMP";"est95",#N/A,FALSE,"PETCOMP";"multltm",#N/A,FALSE,"PETCOMP";"resultltm",#N/A,FALSE,"PETCOMP"}</definedName>
    <definedName name="wrn.compco._from_DBAB" localSheetId="2" hidden="1">{"mult96",#N/A,FALSE,"PETCOMP";"est96",#N/A,FALSE,"PETCOMP";"mult95",#N/A,FALSE,"PETCOMP";"est95",#N/A,FALSE,"PETCOMP";"multltm",#N/A,FALSE,"PETCOMP";"resultltm",#N/A,FALSE,"PETCOMP"}</definedName>
    <definedName name="wrn.compco._from_DBAB" localSheetId="1" hidden="1">{"mult96",#N/A,FALSE,"PETCOMP";"est96",#N/A,FALSE,"PETCOMP";"mult95",#N/A,FALSE,"PETCOMP";"est95",#N/A,FALSE,"PETCOMP";"multltm",#N/A,FALSE,"PETCOMP";"resultltm",#N/A,FALSE,"PETCOMP"}</definedName>
    <definedName name="wrn.compco._from_DBAB" hidden="1">{"mult96",#N/A,FALSE,"PETCOMP";"est96",#N/A,FALSE,"PETCOMP";"mult95",#N/A,FALSE,"PETCOMP";"est95",#N/A,FALSE,"PETCOMP";"multltm",#N/A,FALSE,"PETCOMP";"resultltm",#N/A,FALSE,"PETCOMP"}</definedName>
    <definedName name="wrn.compco._from_DBAB_1" localSheetId="2" hidden="1">{"mult96",#N/A,FALSE,"PETCOMP";"est96",#N/A,FALSE,"PETCOMP";"mult95",#N/A,FALSE,"PETCOMP";"est95",#N/A,FALSE,"PETCOMP";"multltm",#N/A,FALSE,"PETCOMP";"resultltm",#N/A,FALSE,"PETCOMP"}</definedName>
    <definedName name="wrn.compco._from_DBAB_1" localSheetId="1" hidden="1">{"mult96",#N/A,FALSE,"PETCOMP";"est96",#N/A,FALSE,"PETCOMP";"mult95",#N/A,FALSE,"PETCOMP";"est95",#N/A,FALSE,"PETCOMP";"multltm",#N/A,FALSE,"PETCOMP";"resultltm",#N/A,FALSE,"PETCOMP"}</definedName>
    <definedName name="wrn.compco._from_DBAB_1" hidden="1">{"mult96",#N/A,FALSE,"PETCOMP";"est96",#N/A,FALSE,"PETCOMP";"mult95",#N/A,FALSE,"PETCOMP";"est95",#N/A,FALSE,"PETCOMP";"multltm",#N/A,FALSE,"PETCOMP";"resultltm",#N/A,FALSE,"PETCOMP"}</definedName>
    <definedName name="wrn.compco._from_DBAB_1_1" localSheetId="2" hidden="1">{"mult96",#N/A,FALSE,"PETCOMP";"est96",#N/A,FALSE,"PETCOMP";"mult95",#N/A,FALSE,"PETCOMP";"est95",#N/A,FALSE,"PETCOMP";"multltm",#N/A,FALSE,"PETCOMP";"resultltm",#N/A,FALSE,"PETCOMP"}</definedName>
    <definedName name="wrn.compco._from_DBAB_1_1" localSheetId="1" hidden="1">{"mult96",#N/A,FALSE,"PETCOMP";"est96",#N/A,FALSE,"PETCOMP";"mult95",#N/A,FALSE,"PETCOMP";"est95",#N/A,FALSE,"PETCOMP";"multltm",#N/A,FALSE,"PETCOMP";"resultltm",#N/A,FALSE,"PETCOMP"}</definedName>
    <definedName name="wrn.compco._from_DBAB_1_1" hidden="1">{"mult96",#N/A,FALSE,"PETCOMP";"est96",#N/A,FALSE,"PETCOMP";"mult95",#N/A,FALSE,"PETCOMP";"est95",#N/A,FALSE,"PETCOMP";"multltm",#N/A,FALSE,"PETCOMP";"resultltm",#N/A,FALSE,"PETCOMP"}</definedName>
    <definedName name="wrn.compco._from_DBAB_1_1_1" localSheetId="2" hidden="1">{"mult96",#N/A,FALSE,"PETCOMP";"est96",#N/A,FALSE,"PETCOMP";"mult95",#N/A,FALSE,"PETCOMP";"est95",#N/A,FALSE,"PETCOMP";"multltm",#N/A,FALSE,"PETCOMP";"resultltm",#N/A,FALSE,"PETCOMP"}</definedName>
    <definedName name="wrn.compco._from_DBAB_1_1_1" localSheetId="1" hidden="1">{"mult96",#N/A,FALSE,"PETCOMP";"est96",#N/A,FALSE,"PETCOMP";"mult95",#N/A,FALSE,"PETCOMP";"est95",#N/A,FALSE,"PETCOMP";"multltm",#N/A,FALSE,"PETCOMP";"resultltm",#N/A,FALSE,"PETCOMP"}</definedName>
    <definedName name="wrn.compco._from_DBAB_1_1_1" hidden="1">{"mult96",#N/A,FALSE,"PETCOMP";"est96",#N/A,FALSE,"PETCOMP";"mult95",#N/A,FALSE,"PETCOMP";"est95",#N/A,FALSE,"PETCOMP";"multltm",#N/A,FALSE,"PETCOMP";"resultltm",#N/A,FALSE,"PETCOMP"}</definedName>
    <definedName name="wrn.compco._from_DBAB_1_2" localSheetId="2" hidden="1">{"mult96",#N/A,FALSE,"PETCOMP";"est96",#N/A,FALSE,"PETCOMP";"mult95",#N/A,FALSE,"PETCOMP";"est95",#N/A,FALSE,"PETCOMP";"multltm",#N/A,FALSE,"PETCOMP";"resultltm",#N/A,FALSE,"PETCOMP"}</definedName>
    <definedName name="wrn.compco._from_DBAB_1_2" localSheetId="1" hidden="1">{"mult96",#N/A,FALSE,"PETCOMP";"est96",#N/A,FALSE,"PETCOMP";"mult95",#N/A,FALSE,"PETCOMP";"est95",#N/A,FALSE,"PETCOMP";"multltm",#N/A,FALSE,"PETCOMP";"resultltm",#N/A,FALSE,"PETCOMP"}</definedName>
    <definedName name="wrn.compco._from_DBAB_1_2" hidden="1">{"mult96",#N/A,FALSE,"PETCOMP";"est96",#N/A,FALSE,"PETCOMP";"mult95",#N/A,FALSE,"PETCOMP";"est95",#N/A,FALSE,"PETCOMP";"multltm",#N/A,FALSE,"PETCOMP";"resultltm",#N/A,FALSE,"PETCOMP"}</definedName>
    <definedName name="wrn.compco._from_DBAB_2" localSheetId="2" hidden="1">{"mult96",#N/A,FALSE,"PETCOMP";"est96",#N/A,FALSE,"PETCOMP";"mult95",#N/A,FALSE,"PETCOMP";"est95",#N/A,FALSE,"PETCOMP";"multltm",#N/A,FALSE,"PETCOMP";"resultltm",#N/A,FALSE,"PETCOMP"}</definedName>
    <definedName name="wrn.compco._from_DBAB_2" localSheetId="1" hidden="1">{"mult96",#N/A,FALSE,"PETCOMP";"est96",#N/A,FALSE,"PETCOMP";"mult95",#N/A,FALSE,"PETCOMP";"est95",#N/A,FALSE,"PETCOMP";"multltm",#N/A,FALSE,"PETCOMP";"resultltm",#N/A,FALSE,"PETCOMP"}</definedName>
    <definedName name="wrn.compco._from_DBAB_2" hidden="1">{"mult96",#N/A,FALSE,"PETCOMP";"est96",#N/A,FALSE,"PETCOMP";"mult95",#N/A,FALSE,"PETCOMP";"est95",#N/A,FALSE,"PETCOMP";"multltm",#N/A,FALSE,"PETCOMP";"resultltm",#N/A,FALSE,"PETCOMP"}</definedName>
    <definedName name="wrn.compco._from_DBAB_3" localSheetId="2" hidden="1">{"mult96",#N/A,FALSE,"PETCOMP";"est96",#N/A,FALSE,"PETCOMP";"mult95",#N/A,FALSE,"PETCOMP";"est95",#N/A,FALSE,"PETCOMP";"multltm",#N/A,FALSE,"PETCOMP";"resultltm",#N/A,FALSE,"PETCOMP"}</definedName>
    <definedName name="wrn.compco._from_DBAB_3" localSheetId="1" hidden="1">{"mult96",#N/A,FALSE,"PETCOMP";"est96",#N/A,FALSE,"PETCOMP";"mult95",#N/A,FALSE,"PETCOMP";"est95",#N/A,FALSE,"PETCOMP";"multltm",#N/A,FALSE,"PETCOMP";"resultltm",#N/A,FALSE,"PETCOMP"}</definedName>
    <definedName name="wrn.compco._from_DBAB_3" hidden="1">{"mult96",#N/A,FALSE,"PETCOMP";"est96",#N/A,FALSE,"PETCOMP";"mult95",#N/A,FALSE,"PETCOMP";"est95",#N/A,FALSE,"PETCOMP";"multltm",#N/A,FALSE,"PETCOMP";"resultltm",#N/A,FALSE,"PETCOMP"}</definedName>
    <definedName name="wrn.compco._from_DBAB_4" localSheetId="2" hidden="1">{"mult96",#N/A,FALSE,"PETCOMP";"est96",#N/A,FALSE,"PETCOMP";"mult95",#N/A,FALSE,"PETCOMP";"est95",#N/A,FALSE,"PETCOMP";"multltm",#N/A,FALSE,"PETCOMP";"resultltm",#N/A,FALSE,"PETCOMP"}</definedName>
    <definedName name="wrn.compco._from_DBAB_4" localSheetId="1" hidden="1">{"mult96",#N/A,FALSE,"PETCOMP";"est96",#N/A,FALSE,"PETCOMP";"mult95",#N/A,FALSE,"PETCOMP";"est95",#N/A,FALSE,"PETCOMP";"multltm",#N/A,FALSE,"PETCOMP";"resultltm",#N/A,FALSE,"PETCOMP"}</definedName>
    <definedName name="wrn.compco._from_DBAB_4" hidden="1">{"mult96",#N/A,FALSE,"PETCOMP";"est96",#N/A,FALSE,"PETCOMP";"mult95",#N/A,FALSE,"PETCOMP";"est95",#N/A,FALSE,"PETCOMP";"multltm",#N/A,FALSE,"PETCOMP";"resultltm",#N/A,FALSE,"PETCOMP"}</definedName>
    <definedName name="wrn.compco._from_DBAB_5" localSheetId="2" hidden="1">{"mult96",#N/A,FALSE,"PETCOMP";"est96",#N/A,FALSE,"PETCOMP";"mult95",#N/A,FALSE,"PETCOMP";"est95",#N/A,FALSE,"PETCOMP";"multltm",#N/A,FALSE,"PETCOMP";"resultltm",#N/A,FALSE,"PETCOMP"}</definedName>
    <definedName name="wrn.compco._from_DBAB_5" localSheetId="1" hidden="1">{"mult96",#N/A,FALSE,"PETCOMP";"est96",#N/A,FALSE,"PETCOMP";"mult95",#N/A,FALSE,"PETCOMP";"est95",#N/A,FALSE,"PETCOMP";"multltm",#N/A,FALSE,"PETCOMP";"resultltm",#N/A,FALSE,"PETCOMP"}</definedName>
    <definedName name="wrn.compco._from_DBAB_5" hidden="1">{"mult96",#N/A,FALSE,"PETCOMP";"est96",#N/A,FALSE,"PETCOMP";"mult95",#N/A,FALSE,"PETCOMP";"est95",#N/A,FALSE,"PETCOMP";"multltm",#N/A,FALSE,"PETCOMP";"resultltm",#N/A,FALSE,"PETCOMP"}</definedName>
    <definedName name="wrn.compco2" localSheetId="2" hidden="1">{"mult96",#N/A,FALSE,"PETCOMP";"est96",#N/A,FALSE,"PETCOMP";"mult95",#N/A,FALSE,"PETCOMP";"est95",#N/A,FALSE,"PETCOMP";"multltm",#N/A,FALSE,"PETCOMP";"resultltm",#N/A,FALSE,"PETCOMP"}</definedName>
    <definedName name="wrn.compco2" localSheetId="1" hidden="1">{"mult96",#N/A,FALSE,"PETCOMP";"est96",#N/A,FALSE,"PETCOMP";"mult95",#N/A,FALSE,"PETCOMP";"est95",#N/A,FALSE,"PETCOMP";"multltm",#N/A,FALSE,"PETCOMP";"resultltm",#N/A,FALSE,"PETCOMP"}</definedName>
    <definedName name="wrn.compco2" hidden="1">{"mult96",#N/A,FALSE,"PETCOMP";"est96",#N/A,FALSE,"PETCOMP";"mult95",#N/A,FALSE,"PETCOMP";"est95",#N/A,FALSE,"PETCOMP";"multltm",#N/A,FALSE,"PETCOMP";"resultltm",#N/A,FALSE,"PETCOMP"}</definedName>
    <definedName name="wrn.Complete." localSheetId="2"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_.Budget." localSheetId="2" hidden="1">{"Inc.",#N/A,FALSE,"ORIGNAL";"Allocations",#N/A,FALSE,"ORIGNAL";#N/A,#N/A,FALSE,"Inv. Con.";"Balance Sheet 1",#N/A,FALSE,"ORIGNAL";"Balance Sheet 2",#N/A,FALSE,"ORIGNAL";"Assumptions 1",#N/A,FALSE,"ORIGNAL";"Assumptions 2",#N/A,FALSE,"ORIGNAL";"CFS 1",#N/A,FALSE,"ORIGNAL";"CFS 2",#N/A,FALSE,"ORIGNAL";#N/A,#N/A,FALSE,"EBITDA";#N/A,#N/A,FALSE,"Cap. X";#N/A,#N/A,FALSE,"Lease Sch.";"Dep. 1",#N/A,FALSE,"ORIGNAL";"Dep. 2",#N/A,FALSE,"ORIGNAL";"Dep. 3",#N/A,FALSE,"ORIGNAL";"Debt Sch. 1",#N/A,FALSE,"ORIGNAL";"Debt Sch. 2",#N/A,FALSE,"ORIGNAL";"Debt Sch. 3",#N/A,FALSE,"ORIGNAL";"Loan Covenant 1",#N/A,FALSE,"ORIGNAL";"Loan Covenant 2",#N/A,FALSE,"ORIGNAL";#N/A,#N/A,FALSE,"LOAN 2";"WI Inc.",#N/A,FALSE,"ORIGNAL";"WI Holding",#N/A,FALSE,"ORIGNAL"}</definedName>
    <definedName name="wrn.Complete._.Budget." localSheetId="1" hidden="1">{"Inc.",#N/A,FALSE,"ORIGNAL";"Allocations",#N/A,FALSE,"ORIGNAL";#N/A,#N/A,FALSE,"Inv. Con.";"Balance Sheet 1",#N/A,FALSE,"ORIGNAL";"Balance Sheet 2",#N/A,FALSE,"ORIGNAL";"Assumptions 1",#N/A,FALSE,"ORIGNAL";"Assumptions 2",#N/A,FALSE,"ORIGNAL";"CFS 1",#N/A,FALSE,"ORIGNAL";"CFS 2",#N/A,FALSE,"ORIGNAL";#N/A,#N/A,FALSE,"EBITDA";#N/A,#N/A,FALSE,"Cap. X";#N/A,#N/A,FALSE,"Lease Sch.";"Dep. 1",#N/A,FALSE,"ORIGNAL";"Dep. 2",#N/A,FALSE,"ORIGNAL";"Dep. 3",#N/A,FALSE,"ORIGNAL";"Debt Sch. 1",#N/A,FALSE,"ORIGNAL";"Debt Sch. 2",#N/A,FALSE,"ORIGNAL";"Debt Sch. 3",#N/A,FALSE,"ORIGNAL";"Loan Covenant 1",#N/A,FALSE,"ORIGNAL";"Loan Covenant 2",#N/A,FALSE,"ORIGNAL";#N/A,#N/A,FALSE,"LOAN 2";"WI Inc.",#N/A,FALSE,"ORIGNAL";"WI Holding",#N/A,FALSE,"ORIGNAL"}</definedName>
    <definedName name="wrn.Complete._.Budget." hidden="1">{"Inc.",#N/A,FALSE,"ORIGNAL";"Allocations",#N/A,FALSE,"ORIGNAL";#N/A,#N/A,FALSE,"Inv. Con.";"Balance Sheet 1",#N/A,FALSE,"ORIGNAL";"Balance Sheet 2",#N/A,FALSE,"ORIGNAL";"Assumptions 1",#N/A,FALSE,"ORIGNAL";"Assumptions 2",#N/A,FALSE,"ORIGNAL";"CFS 1",#N/A,FALSE,"ORIGNAL";"CFS 2",#N/A,FALSE,"ORIGNAL";#N/A,#N/A,FALSE,"EBITDA";#N/A,#N/A,FALSE,"Cap. X";#N/A,#N/A,FALSE,"Lease Sch.";"Dep. 1",#N/A,FALSE,"ORIGNAL";"Dep. 2",#N/A,FALSE,"ORIGNAL";"Dep. 3",#N/A,FALSE,"ORIGNAL";"Debt Sch. 1",#N/A,FALSE,"ORIGNAL";"Debt Sch. 2",#N/A,FALSE,"ORIGNAL";"Debt Sch. 3",#N/A,FALSE,"ORIGNAL";"Loan Covenant 1",#N/A,FALSE,"ORIGNAL";"Loan Covenant 2",#N/A,FALSE,"ORIGNAL";#N/A,#N/A,FALSE,"LOAN 2";"WI Inc.",#N/A,FALSE,"ORIGNAL";"WI Holding",#N/A,FALSE,"ORIGNAL"}</definedName>
    <definedName name="wrn.Complete._.Report." localSheetId="2" hidden="1">{#N/A,#N/A,FALSE,"Assumptions";#N/A,#N/A,FALSE,"Proforma IS";#N/A,#N/A,FALSE,"Cash Flows RLP";#N/A,#N/A,FALSE,"IRR";#N/A,#N/A,FALSE,"New Depr Sch-150% DB";#N/A,#N/A,FALSE,"Comments"}</definedName>
    <definedName name="wrn.Complete._.Report." localSheetId="1" hidden="1">{#N/A,#N/A,FALSE,"Assumptions";#N/A,#N/A,FALSE,"Proforma IS";#N/A,#N/A,FALSE,"Cash Flows RLP";#N/A,#N/A,FALSE,"IRR";#N/A,#N/A,FALSE,"New Depr Sch-150% DB";#N/A,#N/A,FALSE,"Comments"}</definedName>
    <definedName name="wrn.Complete._.Report." hidden="1">{#N/A,#N/A,FALSE,"Assumptions";#N/A,#N/A,FALSE,"Proforma IS";#N/A,#N/A,FALSE,"Cash Flows RLP";#N/A,#N/A,FALSE,"IRR";#N/A,#N/A,FALSE,"New Depr Sch-150% DB";#N/A,#N/A,FALSE,"Comments"}</definedName>
    <definedName name="wrn.Complete.1" localSheetId="2"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1"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2" localSheetId="2"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2"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2"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3" localSheetId="2"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3" localSheetId="1"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mplete.3" hidden="1">{"Cover",#N/A,FALSE,"Cover";"Summary",#N/A,FALSE,"Summarpage";"Assumptions",#N/A,FALSE,"Assumptions";"Earnings",#N/A,FALSE,"Earnings";"CF Oper.",#N/A,FALSE,"Earnings";"Balance Sheet",#N/A,FALSE,"balance";"Cash Flow",#N/A,FALSE,"cash flow";"Paper Production",#N/A,FALSE,"Paper";"Paper Earnings",#N/A,FALSE,"Paper";"Wood Production",#N/A,FALSE,"Wood Products";"Wood Earnings",#N/A,FALSE,"Wood Products";"Pulp Production",#N/A,FALSE,"Pulp";"Pulp Earnings",#N/A,FALSE,"Pulp"}</definedName>
    <definedName name="wrn.Cons._.EBT." localSheetId="2" hidden="1">{"EBT 1 Yr Cons",#N/A,FALSE,"EBT 1 yr"}</definedName>
    <definedName name="wrn.Cons._.EBT." localSheetId="1" hidden="1">{"EBT 1 Yr Cons",#N/A,FALSE,"EBT 1 yr"}</definedName>
    <definedName name="wrn.Cons._.EBT." hidden="1">{"EBT 1 Yr Cons",#N/A,FALSE,"EBT 1 yr"}</definedName>
    <definedName name="wrn.Cons._.Rev._.1._.Yr." localSheetId="2" hidden="1">{"REV 1 Yr Cons",#N/A,FALSE,"Rev 1 yr"}</definedName>
    <definedName name="wrn.Cons._.Rev._.1._.Yr." localSheetId="1" hidden="1">{"REV 1 Yr Cons",#N/A,FALSE,"Rev 1 yr"}</definedName>
    <definedName name="wrn.Cons._.Rev._.1._.Yr." hidden="1">{"REV 1 Yr Cons",#N/A,FALSE,"Rev 1 yr"}</definedName>
    <definedName name="wrn.Consol._.FS." localSheetId="2" hidden="1">{#N/A,#N/A,FALSE,"BalSheet 0899";#N/A,#N/A,FALSE,"ytdpl899";#N/A,#N/A,FALSE,"Aug PL";#N/A,#N/A,FALSE,"Minority Int";#N/A,#N/A,FALSE,"Equity Roll Forward";#N/A,#N/A,FALSE,"Book Equity Test"}</definedName>
    <definedName name="wrn.Consol._.FS." localSheetId="1" hidden="1">{#N/A,#N/A,FALSE,"BalSheet 0899";#N/A,#N/A,FALSE,"ytdpl899";#N/A,#N/A,FALSE,"Aug PL";#N/A,#N/A,FALSE,"Minority Int";#N/A,#N/A,FALSE,"Equity Roll Forward";#N/A,#N/A,FALSE,"Book Equity Test"}</definedName>
    <definedName name="wrn.Consol._.FS." hidden="1">{#N/A,#N/A,FALSE,"BalSheet 0899";#N/A,#N/A,FALSE,"ytdpl899";#N/A,#N/A,FALSE,"Aug PL";#N/A,#N/A,FALSE,"Minority Int";#N/A,#N/A,FALSE,"Equity Roll Forward";#N/A,#N/A,FALSE,"Book Equity Test"}</definedName>
    <definedName name="wrn.Consolidado." localSheetId="2" hidden="1">{#N/A,#N/A,FALSE,"COVER";#N/A,#N/A,FALSE,"Index";#N/A,#N/A,FALSE,"Non-Earning";#N/A,#N/A,FALSE,"Non-Earning_Recovery"}</definedName>
    <definedName name="wrn.Consolidado." localSheetId="1" hidden="1">{#N/A,#N/A,FALSE,"COVER";#N/A,#N/A,FALSE,"Index";#N/A,#N/A,FALSE,"Non-Earning";#N/A,#N/A,FALSE,"Non-Earning_Recovery"}</definedName>
    <definedName name="wrn.Consolidado." hidden="1">{#N/A,#N/A,FALSE,"COVER";#N/A,#N/A,FALSE,"Index";#N/A,#N/A,FALSE,"Non-Earning";#N/A,#N/A,FALSE,"Non-Earning_Recovery"}</definedName>
    <definedName name="wrn.ConsolOPSum." localSheetId="2" hidden="1">{#N/A,#N/A,FALSE,"ConsolOPSum1";#N/A,#N/A,FALSE,"ConsolOPSum2";#N/A,#N/A,FALSE,"OpSum3"}</definedName>
    <definedName name="wrn.ConsolOPSum." localSheetId="1" hidden="1">{#N/A,#N/A,FALSE,"ConsolOPSum1";#N/A,#N/A,FALSE,"ConsolOPSum2";#N/A,#N/A,FALSE,"OpSum3"}</definedName>
    <definedName name="wrn.ConsolOPSum." hidden="1">{#N/A,#N/A,FALSE,"ConsolOPSum1";#N/A,#N/A,FALSE,"ConsolOPSum2";#N/A,#N/A,FALSE,"OpSum3"}</definedName>
    <definedName name="wrn.CONTRACT._.WIP._.1997." localSheetId="2" hidden="1">{#N/A,#N/A,FALSE,"A"}</definedName>
    <definedName name="wrn.CONTRACT._.WIP._.1997." localSheetId="1" hidden="1">{#N/A,#N/A,FALSE,"A"}</definedName>
    <definedName name="wrn.CONTRACT._.WIP._.1997." hidden="1">{#N/A,#N/A,FALSE,"A"}</definedName>
    <definedName name="wrn.Cost." localSheetId="2" hidden="1">{"Cost Title",#N/A,FALSE,"TITLE";"Dept",#N/A,FALSE,"DEPT";"ProjCst",#N/A,FALSE,"PROJ"}</definedName>
    <definedName name="wrn.Cost." localSheetId="1" hidden="1">{"Cost Title",#N/A,FALSE,"TITLE";"Dept",#N/A,FALSE,"DEPT";"ProjCst",#N/A,FALSE,"PROJ"}</definedName>
    <definedName name="wrn.Cost." hidden="1">{"Cost Title",#N/A,FALSE,"TITLE";"Dept",#N/A,FALSE,"DEPT";"ProjCst",#N/A,FALSE,"PROJ"}</definedName>
    <definedName name="wrn.Cracker." localSheetId="2" hidden="1">{#N/A,#N/A,FALSE,"Quarts";#N/A,#N/A,FALSE,"Annual";#N/A,#N/A,FALSE,"Balance";#N/A,#N/A,FALSE,"Cash Flow";#N/A,#N/A,FALSE,"Comps";#N/A,#N/A,FALSE,"Stores"}</definedName>
    <definedName name="wrn.Cracker." localSheetId="1" hidden="1">{#N/A,#N/A,FALSE,"Quarts";#N/A,#N/A,FALSE,"Annual";#N/A,#N/A,FALSE,"Balance";#N/A,#N/A,FALSE,"Cash Flow";#N/A,#N/A,FALSE,"Comps";#N/A,#N/A,FALSE,"Stores"}</definedName>
    <definedName name="wrn.Cracker." hidden="1">{#N/A,#N/A,FALSE,"Quarts";#N/A,#N/A,FALSE,"Annual";#N/A,#N/A,FALSE,"Balance";#N/A,#N/A,FALSE,"Cash Flow";#N/A,#N/A,FALSE,"Comps";#N/A,#N/A,FALSE,"Stores"}</definedName>
    <definedName name="wrn.Darden." localSheetId="2" hidden="1">{#N/A,#N/A,FALSE,"Annual";#N/A,#N/A,FALSE,"Balance";#N/A,#N/A,FALSE,"Stores"}</definedName>
    <definedName name="wrn.Darden." localSheetId="1" hidden="1">{#N/A,#N/A,FALSE,"Annual";#N/A,#N/A,FALSE,"Balance";#N/A,#N/A,FALSE,"Stores"}</definedName>
    <definedName name="wrn.Darden." hidden="1">{#N/A,#N/A,FALSE,"Annual";#N/A,#N/A,FALSE,"Balance";#N/A,#N/A,FALSE,"Stores"}</definedName>
    <definedName name="wrn.DCF." localSheetId="2" hidden="1">{"DCF1",#N/A,FALSE,"SIERRA DCF";"MATRIX1",#N/A,FALSE,"SIERRA DCF"}</definedName>
    <definedName name="wrn.DCF." localSheetId="1" hidden="1">{"DCF1",#N/A,FALSE,"SIERRA DCF";"MATRIX1",#N/A,FALSE,"SIERRA DCF"}</definedName>
    <definedName name="wrn.DCF." hidden="1">{"DCF1",#N/A,FALSE,"SIERRA DCF";"MATRIX1",#N/A,FALSE,"SIERRA DCF"}</definedName>
    <definedName name="wrn.DCF._from_DBAB" localSheetId="2" hidden="1">{"DCF1",#N/A,FALSE,"SIERRA DCF";"MATRIX1",#N/A,FALSE,"SIERRA DCF"}</definedName>
    <definedName name="wrn.DCF._from_DBAB" localSheetId="1" hidden="1">{"DCF1",#N/A,FALSE,"SIERRA DCF";"MATRIX1",#N/A,FALSE,"SIERRA DCF"}</definedName>
    <definedName name="wrn.DCF._from_DBAB" hidden="1">{"DCF1",#N/A,FALSE,"SIERRA DCF";"MATRIX1",#N/A,FALSE,"SIERRA DCF"}</definedName>
    <definedName name="wrn.DCF._from_DBAB_1" localSheetId="2" hidden="1">{"DCF1",#N/A,FALSE,"SIERRA DCF";"MATRIX1",#N/A,FALSE,"SIERRA DCF"}</definedName>
    <definedName name="wrn.DCF._from_DBAB_1" localSheetId="1" hidden="1">{"DCF1",#N/A,FALSE,"SIERRA DCF";"MATRIX1",#N/A,FALSE,"SIERRA DCF"}</definedName>
    <definedName name="wrn.DCF._from_DBAB_1" hidden="1">{"DCF1",#N/A,FALSE,"SIERRA DCF";"MATRIX1",#N/A,FALSE,"SIERRA DCF"}</definedName>
    <definedName name="wrn.DCF._from_DBAB_1_1" localSheetId="2" hidden="1">{"DCF1",#N/A,FALSE,"SIERRA DCF";"MATRIX1",#N/A,FALSE,"SIERRA DCF"}</definedName>
    <definedName name="wrn.DCF._from_DBAB_1_1" localSheetId="1" hidden="1">{"DCF1",#N/A,FALSE,"SIERRA DCF";"MATRIX1",#N/A,FALSE,"SIERRA DCF"}</definedName>
    <definedName name="wrn.DCF._from_DBAB_1_1" hidden="1">{"DCF1",#N/A,FALSE,"SIERRA DCF";"MATRIX1",#N/A,FALSE,"SIERRA DCF"}</definedName>
    <definedName name="wrn.DCF._from_DBAB_1_1_1" localSheetId="2" hidden="1">{"DCF1",#N/A,FALSE,"SIERRA DCF";"MATRIX1",#N/A,FALSE,"SIERRA DCF"}</definedName>
    <definedName name="wrn.DCF._from_DBAB_1_1_1" localSheetId="1" hidden="1">{"DCF1",#N/A,FALSE,"SIERRA DCF";"MATRIX1",#N/A,FALSE,"SIERRA DCF"}</definedName>
    <definedName name="wrn.DCF._from_DBAB_1_1_1" hidden="1">{"DCF1",#N/A,FALSE,"SIERRA DCF";"MATRIX1",#N/A,FALSE,"SIERRA DCF"}</definedName>
    <definedName name="wrn.DCF._from_DBAB_1_2" localSheetId="2" hidden="1">{"DCF1",#N/A,FALSE,"SIERRA DCF";"MATRIX1",#N/A,FALSE,"SIERRA DCF"}</definedName>
    <definedName name="wrn.DCF._from_DBAB_1_2" localSheetId="1" hidden="1">{"DCF1",#N/A,FALSE,"SIERRA DCF";"MATRIX1",#N/A,FALSE,"SIERRA DCF"}</definedName>
    <definedName name="wrn.DCF._from_DBAB_1_2" hidden="1">{"DCF1",#N/A,FALSE,"SIERRA DCF";"MATRIX1",#N/A,FALSE,"SIERRA DCF"}</definedName>
    <definedName name="wrn.DCF._from_DBAB_2" localSheetId="2" hidden="1">{"DCF1",#N/A,FALSE,"SIERRA DCF";"MATRIX1",#N/A,FALSE,"SIERRA DCF"}</definedName>
    <definedName name="wrn.DCF._from_DBAB_2" localSheetId="1" hidden="1">{"DCF1",#N/A,FALSE,"SIERRA DCF";"MATRIX1",#N/A,FALSE,"SIERRA DCF"}</definedName>
    <definedName name="wrn.DCF._from_DBAB_2" hidden="1">{"DCF1",#N/A,FALSE,"SIERRA DCF";"MATRIX1",#N/A,FALSE,"SIERRA DCF"}</definedName>
    <definedName name="wrn.DCF._from_DBAB_3" localSheetId="2" hidden="1">{"DCF1",#N/A,FALSE,"SIERRA DCF";"MATRIX1",#N/A,FALSE,"SIERRA DCF"}</definedName>
    <definedName name="wrn.DCF._from_DBAB_3" localSheetId="1" hidden="1">{"DCF1",#N/A,FALSE,"SIERRA DCF";"MATRIX1",#N/A,FALSE,"SIERRA DCF"}</definedName>
    <definedName name="wrn.DCF._from_DBAB_3" hidden="1">{"DCF1",#N/A,FALSE,"SIERRA DCF";"MATRIX1",#N/A,FALSE,"SIERRA DCF"}</definedName>
    <definedName name="wrn.DCF._from_DBAB_4" localSheetId="2" hidden="1">{"DCF1",#N/A,FALSE,"SIERRA DCF";"MATRIX1",#N/A,FALSE,"SIERRA DCF"}</definedName>
    <definedName name="wrn.DCF._from_DBAB_4" localSheetId="1" hidden="1">{"DCF1",#N/A,FALSE,"SIERRA DCF";"MATRIX1",#N/A,FALSE,"SIERRA DCF"}</definedName>
    <definedName name="wrn.DCF._from_DBAB_4" hidden="1">{"DCF1",#N/A,FALSE,"SIERRA DCF";"MATRIX1",#N/A,FALSE,"SIERRA DCF"}</definedName>
    <definedName name="wrn.DCF._from_DBAB_5" localSheetId="2" hidden="1">{"DCF1",#N/A,FALSE,"SIERRA DCF";"MATRIX1",#N/A,FALSE,"SIERRA DCF"}</definedName>
    <definedName name="wrn.DCF._from_DBAB_5" localSheetId="1" hidden="1">{"DCF1",#N/A,FALSE,"SIERRA DCF";"MATRIX1",#N/A,FALSE,"SIERRA DCF"}</definedName>
    <definedName name="wrn.DCF._from_DBAB_5" hidden="1">{"DCF1",#N/A,FALSE,"SIERRA DCF";"MATRIX1",#N/A,FALSE,"SIERRA DCF"}</definedName>
    <definedName name="wrn.DCF_Terminal_Value_qchm." localSheetId="2" hidden="1">{"qchm_dcf",#N/A,FALSE,"QCHMDCF2";"qchm_terminal",#N/A,FALSE,"QCHMDCF2"}</definedName>
    <definedName name="wrn.DCF_Terminal_Value_qchm." localSheetId="1" hidden="1">{"qchm_dcf",#N/A,FALSE,"QCHMDCF2";"qchm_terminal",#N/A,FALSE,"QCHMDCF2"}</definedName>
    <definedName name="wrn.DCF_Terminal_Value_qchm." hidden="1">{"qchm_dcf",#N/A,FALSE,"QCHMDCF2";"qchm_terminal",#N/A,FALSE,"QCHMDCF2"}</definedName>
    <definedName name="wrn.DCF_Terminal_Value_qchm._from_DBAB" localSheetId="2" hidden="1">{"qchm_dcf",#N/A,FALSE,"QCHMDCF2";"qchm_terminal",#N/A,FALSE,"QCHMDCF2"}</definedName>
    <definedName name="wrn.DCF_Terminal_Value_qchm._from_DBAB" localSheetId="1" hidden="1">{"qchm_dcf",#N/A,FALSE,"QCHMDCF2";"qchm_terminal",#N/A,FALSE,"QCHMDCF2"}</definedName>
    <definedName name="wrn.DCF_Terminal_Value_qchm._from_DBAB" hidden="1">{"qchm_dcf",#N/A,FALSE,"QCHMDCF2";"qchm_terminal",#N/A,FALSE,"QCHMDCF2"}</definedName>
    <definedName name="wrn.DCF_Terminal_Value_qchm._from_DBAB_1" localSheetId="2" hidden="1">{"qchm_dcf",#N/A,FALSE,"QCHMDCF2";"qchm_terminal",#N/A,FALSE,"QCHMDCF2"}</definedName>
    <definedName name="wrn.DCF_Terminal_Value_qchm._from_DBAB_1" localSheetId="1" hidden="1">{"qchm_dcf",#N/A,FALSE,"QCHMDCF2";"qchm_terminal",#N/A,FALSE,"QCHMDCF2"}</definedName>
    <definedName name="wrn.DCF_Terminal_Value_qchm._from_DBAB_1" hidden="1">{"qchm_dcf",#N/A,FALSE,"QCHMDCF2";"qchm_terminal",#N/A,FALSE,"QCHMDCF2"}</definedName>
    <definedName name="wrn.DCF_Terminal_Value_qchm._from_DBAB_1_1" localSheetId="2" hidden="1">{"qchm_dcf",#N/A,FALSE,"QCHMDCF2";"qchm_terminal",#N/A,FALSE,"QCHMDCF2"}</definedName>
    <definedName name="wrn.DCF_Terminal_Value_qchm._from_DBAB_1_1" localSheetId="1" hidden="1">{"qchm_dcf",#N/A,FALSE,"QCHMDCF2";"qchm_terminal",#N/A,FALSE,"QCHMDCF2"}</definedName>
    <definedName name="wrn.DCF_Terminal_Value_qchm._from_DBAB_1_1" hidden="1">{"qchm_dcf",#N/A,FALSE,"QCHMDCF2";"qchm_terminal",#N/A,FALSE,"QCHMDCF2"}</definedName>
    <definedName name="wrn.DCF_Terminal_Value_qchm._from_DBAB_1_1_1" localSheetId="2" hidden="1">{"qchm_dcf",#N/A,FALSE,"QCHMDCF2";"qchm_terminal",#N/A,FALSE,"QCHMDCF2"}</definedName>
    <definedName name="wrn.DCF_Terminal_Value_qchm._from_DBAB_1_1_1" localSheetId="1" hidden="1">{"qchm_dcf",#N/A,FALSE,"QCHMDCF2";"qchm_terminal",#N/A,FALSE,"QCHMDCF2"}</definedName>
    <definedName name="wrn.DCF_Terminal_Value_qchm._from_DBAB_1_1_1" hidden="1">{"qchm_dcf",#N/A,FALSE,"QCHMDCF2";"qchm_terminal",#N/A,FALSE,"QCHMDCF2"}</definedName>
    <definedName name="wrn.DCF_Terminal_Value_qchm._from_DBAB_1_2" localSheetId="2" hidden="1">{"qchm_dcf",#N/A,FALSE,"QCHMDCF2";"qchm_terminal",#N/A,FALSE,"QCHMDCF2"}</definedName>
    <definedName name="wrn.DCF_Terminal_Value_qchm._from_DBAB_1_2" localSheetId="1" hidden="1">{"qchm_dcf",#N/A,FALSE,"QCHMDCF2";"qchm_terminal",#N/A,FALSE,"QCHMDCF2"}</definedName>
    <definedName name="wrn.DCF_Terminal_Value_qchm._from_DBAB_1_2" hidden="1">{"qchm_dcf",#N/A,FALSE,"QCHMDCF2";"qchm_terminal",#N/A,FALSE,"QCHMDCF2"}</definedName>
    <definedName name="wrn.DCF_Terminal_Value_qchm._from_DBAB_2" localSheetId="2" hidden="1">{"qchm_dcf",#N/A,FALSE,"QCHMDCF2";"qchm_terminal",#N/A,FALSE,"QCHMDCF2"}</definedName>
    <definedName name="wrn.DCF_Terminal_Value_qchm._from_DBAB_2" localSheetId="1" hidden="1">{"qchm_dcf",#N/A,FALSE,"QCHMDCF2";"qchm_terminal",#N/A,FALSE,"QCHMDCF2"}</definedName>
    <definedName name="wrn.DCF_Terminal_Value_qchm._from_DBAB_2" hidden="1">{"qchm_dcf",#N/A,FALSE,"QCHMDCF2";"qchm_terminal",#N/A,FALSE,"QCHMDCF2"}</definedName>
    <definedName name="wrn.DCF_Terminal_Value_qchm._from_DBAB_3" localSheetId="2" hidden="1">{"qchm_dcf",#N/A,FALSE,"QCHMDCF2";"qchm_terminal",#N/A,FALSE,"QCHMDCF2"}</definedName>
    <definedName name="wrn.DCF_Terminal_Value_qchm._from_DBAB_3" localSheetId="1" hidden="1">{"qchm_dcf",#N/A,FALSE,"QCHMDCF2";"qchm_terminal",#N/A,FALSE,"QCHMDCF2"}</definedName>
    <definedName name="wrn.DCF_Terminal_Value_qchm._from_DBAB_3" hidden="1">{"qchm_dcf",#N/A,FALSE,"QCHMDCF2";"qchm_terminal",#N/A,FALSE,"QCHMDCF2"}</definedName>
    <definedName name="wrn.DCF_Terminal_Value_qchm._from_DBAB_4" localSheetId="2" hidden="1">{"qchm_dcf",#N/A,FALSE,"QCHMDCF2";"qchm_terminal",#N/A,FALSE,"QCHMDCF2"}</definedName>
    <definedName name="wrn.DCF_Terminal_Value_qchm._from_DBAB_4" localSheetId="1" hidden="1">{"qchm_dcf",#N/A,FALSE,"QCHMDCF2";"qchm_terminal",#N/A,FALSE,"QCHMDCF2"}</definedName>
    <definedName name="wrn.DCF_Terminal_Value_qchm._from_DBAB_4" hidden="1">{"qchm_dcf",#N/A,FALSE,"QCHMDCF2";"qchm_terminal",#N/A,FALSE,"QCHMDCF2"}</definedName>
    <definedName name="wrn.DCF_Terminal_Value_qchm._from_DBAB_5" localSheetId="2" hidden="1">{"qchm_dcf",#N/A,FALSE,"QCHMDCF2";"qchm_terminal",#N/A,FALSE,"QCHMDCF2"}</definedName>
    <definedName name="wrn.DCF_Terminal_Value_qchm._from_DBAB_5" localSheetId="1" hidden="1">{"qchm_dcf",#N/A,FALSE,"QCHMDCF2";"qchm_terminal",#N/A,FALSE,"QCHMDCF2"}</definedName>
    <definedName name="wrn.DCF_Terminal_Value_qchm._from_DBAB_5" hidden="1">{"qchm_dcf",#N/A,FALSE,"QCHMDCF2";"qchm_terminal",#N/A,FALSE,"QCHMDCF2"}</definedName>
    <definedName name="wrn.DCFEpervier." localSheetId="2"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localSheetId="1"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DEB." localSheetId="2" hidden="1">{"BSDEB",#N/A,FALSE,"Jun 98";"ISDEB",#N/A,FALSE,"Jun 98";"CFDEB",#N/A,FALSE,"Jun 98";"WP1DEB",#N/A,FALSE,"Jun 98";"WP2DEB",#N/A,FALSE,"Jun 98";"WP3EB",#N/A,FALSE,"Jun 98";"EQUITYDEB",#N/A,FALSE,"Jun 98"}</definedName>
    <definedName name="wrn.DEB." localSheetId="1" hidden="1">{"BSDEB",#N/A,FALSE,"Jun 98";"ISDEB",#N/A,FALSE,"Jun 98";"CFDEB",#N/A,FALSE,"Jun 98";"WP1DEB",#N/A,FALSE,"Jun 98";"WP2DEB",#N/A,FALSE,"Jun 98";"WP3EB",#N/A,FALSE,"Jun 98";"EQUITYDEB",#N/A,FALSE,"Jun 98"}</definedName>
    <definedName name="wrn.DEB." hidden="1">{"BSDEB",#N/A,FALSE,"Jun 98";"ISDEB",#N/A,FALSE,"Jun 98";"CFDEB",#N/A,FALSE,"Jun 98";"WP1DEB",#N/A,FALSE,"Jun 98";"WP2DEB",#N/A,FALSE,"Jun 98";"WP3EB",#N/A,FALSE,"Jun 98";"EQUITYDEB",#N/A,FALSE,"Jun 98"}</definedName>
    <definedName name="wrn.Delinc_Comercial." localSheetId="2" hidden="1">{#N/A,#N/A,FALSE,"COVER";#N/A,#N/A,FALSE,"Index";#N/A,#N/A,FALSE,"Non-Earning";#N/A,#N/A,FALSE,"Commercial";#N/A,#N/A,FALSE,"Detailed"}</definedName>
    <definedName name="wrn.Delinc_Comercial." localSheetId="1" hidden="1">{#N/A,#N/A,FALSE,"COVER";#N/A,#N/A,FALSE,"Index";#N/A,#N/A,FALSE,"Non-Earning";#N/A,#N/A,FALSE,"Commercial";#N/A,#N/A,FALSE,"Detailed"}</definedName>
    <definedName name="wrn.Delinc_Comercial." hidden="1">{#N/A,#N/A,FALSE,"COVER";#N/A,#N/A,FALSE,"Index";#N/A,#N/A,FALSE,"Non-Earning";#N/A,#N/A,FALSE,"Commercial";#N/A,#N/A,FALSE,"Detailed"}</definedName>
    <definedName name="wrn.Detail._.Income._.Statement." localSheetId="2" hidden="1">{"Facility Detail",#N/A,FALSE,"P&amp;L Detail"}</definedName>
    <definedName name="wrn.Detail._.Income._.Statement." localSheetId="1" hidden="1">{"Facility Detail",#N/A,FALSE,"P&amp;L Detail"}</definedName>
    <definedName name="wrn.Detail._.Income._.Statement." hidden="1">{"Facility Detail",#N/A,FALSE,"P&amp;L Detail"}</definedName>
    <definedName name="wrn.devdeal." localSheetId="2" hidden="1">{"top",#N/A,TRUE,"Detail";"next",#N/A,TRUE,"Detail";"then",#N/A,TRUE,"Detail";"and",#N/A,TRUE,"Detail";"inaddition",#N/A,TRUE,"Detail";"finally",#N/A,TRUE,"Detail"}</definedName>
    <definedName name="wrn.devdeal." localSheetId="1" hidden="1">{"top",#N/A,TRUE,"Detail";"next",#N/A,TRUE,"Detail";"then",#N/A,TRUE,"Detail";"and",#N/A,TRUE,"Detail";"inaddition",#N/A,TRUE,"Detail";"finally",#N/A,TRUE,"Detail"}</definedName>
    <definedName name="wrn.devdeal." hidden="1">{"top",#N/A,TRUE,"Detail";"next",#N/A,TRUE,"Detail";"then",#N/A,TRUE,"Detail";"and",#N/A,TRUE,"Detail";"inaddition",#N/A,TRUE,"Detail";"finally",#N/A,TRUE,"Detail"}</definedName>
    <definedName name="wrn.Development._.Hours." localSheetId="2" hidden="1">{#N/A,#N/A,FALSE,"July 95";#N/A,#N/A,FALSE,"Aug 95";#N/A,#N/A,FALSE,"Sep 95";#N/A,#N/A,FALSE,"October 95"}</definedName>
    <definedName name="wrn.Development._.Hours." localSheetId="1" hidden="1">{#N/A,#N/A,FALSE,"July 95";#N/A,#N/A,FALSE,"Aug 95";#N/A,#N/A,FALSE,"Sep 95";#N/A,#N/A,FALSE,"October 95"}</definedName>
    <definedName name="wrn.Development._.Hours." hidden="1">{#N/A,#N/A,FALSE,"July 95";#N/A,#N/A,FALSE,"Aug 95";#N/A,#N/A,FALSE,"Sep 95";#N/A,#N/A,FALSE,"October 95"}</definedName>
    <definedName name="wrn.dir." localSheetId="2" hidden="1">{#N/A,#N/A,FALSE,"Dir. Marketing_Summary";#N/A,#N/A,FALSE,"Infolink";#N/A,#N/A,FALSE,"Direct";#N/A,#N/A,FALSE,"Med_Marketing";#N/A,#N/A,FALSE,"Dimac_1";#N/A,#N/A,FALSE,"Dimac_2";#N/A,#N/A,FALSE,"Vantage";#N/A,#N/A,FALSE,"Tomahawk";#N/A,#N/A,FALSE,"BofA";#N/A,#N/A,FALSE,"Epsilon";#N/A,#N/A,FALSE,"Epsilon"}</definedName>
    <definedName name="wrn.dir." localSheetId="1" hidden="1">{#N/A,#N/A,FALSE,"Dir. Marketing_Summary";#N/A,#N/A,FALSE,"Infolink";#N/A,#N/A,FALSE,"Direct";#N/A,#N/A,FALSE,"Med_Marketing";#N/A,#N/A,FALSE,"Dimac_1";#N/A,#N/A,FALSE,"Dimac_2";#N/A,#N/A,FALSE,"Vantage";#N/A,#N/A,FALSE,"Tomahawk";#N/A,#N/A,FALSE,"BofA";#N/A,#N/A,FALSE,"Epsilon";#N/A,#N/A,FALSE,"Epsilon"}</definedName>
    <definedName name="wrn.dir." hidden="1">{#N/A,#N/A,FALSE,"Dir. Marketing_Summary";#N/A,#N/A,FALSE,"Infolink";#N/A,#N/A,FALSE,"Direct";#N/A,#N/A,FALSE,"Med_Marketing";#N/A,#N/A,FALSE,"Dimac_1";#N/A,#N/A,FALSE,"Dimac_2";#N/A,#N/A,FALSE,"Vantage";#N/A,#N/A,FALSE,"Tomahawk";#N/A,#N/A,FALSE,"BofA";#N/A,#N/A,FALSE,"Epsilon";#N/A,#N/A,FALSE,"Epsilon"}</definedName>
    <definedName name="wrn.DOLS." localSheetId="2" hidden="1">{"PDS",#N/A,FALSE,"G&amp;A_TOT"}</definedName>
    <definedName name="wrn.DOLS." localSheetId="1" hidden="1">{"PDS",#N/A,FALSE,"G&amp;A_TOT"}</definedName>
    <definedName name="wrn.DOLS." hidden="1">{"PDS",#N/A,FALSE,"G&amp;A_TOT"}</definedName>
    <definedName name="wrn.Draft." localSheetId="2" hidden="1">{"Draft",#N/A,FALSE,"Feb-96"}</definedName>
    <definedName name="wrn.Draft." localSheetId="1" hidden="1">{"Draft",#N/A,FALSE,"Feb-96"}</definedName>
    <definedName name="wrn.Draft." hidden="1">{"Draft",#N/A,FALSE,"Feb-96"}</definedName>
    <definedName name="wrn.DT._.Workloads." localSheetId="2" hidden="1">{"DT Workloads",#N/A,FALSE,"DT"}</definedName>
    <definedName name="wrn.DT._.Workloads." localSheetId="1" hidden="1">{"DT Workloads",#N/A,FALSE,"DT"}</definedName>
    <definedName name="wrn.DT._.Workloads." hidden="1">{"DT Workloads",#N/A,FALSE,"DT"}</definedName>
    <definedName name="wrn.E._.and._.P._.Exhibits." localSheetId="2" hidden="1">{#N/A,#N/A,FALSE,"BS";#N/A,#N/A,FALSE,"IS";#N/A,#N/A,FALSE,"ratios"}</definedName>
    <definedName name="wrn.E._.and._.P._.Exhibits." localSheetId="1" hidden="1">{#N/A,#N/A,FALSE,"BS";#N/A,#N/A,FALSE,"IS";#N/A,#N/A,FALSE,"ratios"}</definedName>
    <definedName name="wrn.E._.and._.P._.Exhibits." hidden="1">{#N/A,#N/A,FALSE,"BS";#N/A,#N/A,FALSE,"IS";#N/A,#N/A,FALSE,"ratios"}</definedName>
    <definedName name="wrn.EAC._.Reports." localSheetId="2" hidden="1">{#N/A,#N/A,FALSE,"SUMMARY";#N/A,#N/A,FALSE,"EAC96PLA";#N/A,#N/A,FALSE,"EAC96EXT";#N/A,#N/A,FALSE,"FINSUM";#N/A,#N/A,FALSE,"1996PL";#N/A,#N/A,FALSE,"RISKOP3rd";#N/A,#N/A,FALSE,"RISKTOTAL";#N/A,#N/A,FALSE,"STAFFING";#N/A,#N/A,FALSE,"Balsht"}</definedName>
    <definedName name="wrn.EAC._.Reports." localSheetId="1" hidden="1">{#N/A,#N/A,FALSE,"SUMMARY";#N/A,#N/A,FALSE,"EAC96PLA";#N/A,#N/A,FALSE,"EAC96EXT";#N/A,#N/A,FALSE,"FINSUM";#N/A,#N/A,FALSE,"1996PL";#N/A,#N/A,FALSE,"RISKOP3rd";#N/A,#N/A,FALSE,"RISKTOTAL";#N/A,#N/A,FALSE,"STAFFING";#N/A,#N/A,FALSE,"Balsht"}</definedName>
    <definedName name="wrn.EAC._.Reports." hidden="1">{#N/A,#N/A,FALSE,"SUMMARY";#N/A,#N/A,FALSE,"EAC96PLA";#N/A,#N/A,FALSE,"EAC96EXT";#N/A,#N/A,FALSE,"FINSUM";#N/A,#N/A,FALSE,"1996PL";#N/A,#N/A,FALSE,"RISKOP3rd";#N/A,#N/A,FALSE,"RISKTOTAL";#N/A,#N/A,FALSE,"STAFFING";#N/A,#N/A,FALSE,"Balsht"}</definedName>
    <definedName name="wrn.EAC._.Reports.1" localSheetId="2" hidden="1">{#N/A,#N/A,FALSE,"SUMMARY";#N/A,#N/A,FALSE,"EAC96PLA";#N/A,#N/A,FALSE,"EAC96EXT";#N/A,#N/A,FALSE,"FINSUM";#N/A,#N/A,FALSE,"1996PL";#N/A,#N/A,FALSE,"RISKOP3rd";#N/A,#N/A,FALSE,"RISKTOTAL";#N/A,#N/A,FALSE,"STAFFING";#N/A,#N/A,FALSE,"Balsht"}</definedName>
    <definedName name="wrn.EAC._.Reports.1" localSheetId="1" hidden="1">{#N/A,#N/A,FALSE,"SUMMARY";#N/A,#N/A,FALSE,"EAC96PLA";#N/A,#N/A,FALSE,"EAC96EXT";#N/A,#N/A,FALSE,"FINSUM";#N/A,#N/A,FALSE,"1996PL";#N/A,#N/A,FALSE,"RISKOP3rd";#N/A,#N/A,FALSE,"RISKTOTAL";#N/A,#N/A,FALSE,"STAFFING";#N/A,#N/A,FALSE,"Balsht"}</definedName>
    <definedName name="wrn.EAC._.Reports.1" hidden="1">{#N/A,#N/A,FALSE,"SUMMARY";#N/A,#N/A,FALSE,"EAC96PLA";#N/A,#N/A,FALSE,"EAC96EXT";#N/A,#N/A,FALSE,"FINSUM";#N/A,#N/A,FALSE,"1996PL";#N/A,#N/A,FALSE,"RISKOP3rd";#N/A,#N/A,FALSE,"RISKTOTAL";#N/A,#N/A,FALSE,"STAFFING";#N/A,#N/A,FALSE,"Balsht"}</definedName>
    <definedName name="wrn.EAC._.Reports.123" localSheetId="2" hidden="1">{#N/A,#N/A,FALSE,"SUMMARY";#N/A,#N/A,FALSE,"EAC96PLA";#N/A,#N/A,FALSE,"EAC96EXT";#N/A,#N/A,FALSE,"FINSUM";#N/A,#N/A,FALSE,"1996PL";#N/A,#N/A,FALSE,"RISKOP3rd";#N/A,#N/A,FALSE,"RISKTOTAL";#N/A,#N/A,FALSE,"STAFFING";#N/A,#N/A,FALSE,"Balsht"}</definedName>
    <definedName name="wrn.EAC._.Reports.123" localSheetId="1" hidden="1">{#N/A,#N/A,FALSE,"SUMMARY";#N/A,#N/A,FALSE,"EAC96PLA";#N/A,#N/A,FALSE,"EAC96EXT";#N/A,#N/A,FALSE,"FINSUM";#N/A,#N/A,FALSE,"1996PL";#N/A,#N/A,FALSE,"RISKOP3rd";#N/A,#N/A,FALSE,"RISKTOTAL";#N/A,#N/A,FALSE,"STAFFING";#N/A,#N/A,FALSE,"Balsht"}</definedName>
    <definedName name="wrn.EAC._.Reports.123" hidden="1">{#N/A,#N/A,FALSE,"SUMMARY";#N/A,#N/A,FALSE,"EAC96PLA";#N/A,#N/A,FALSE,"EAC96EXT";#N/A,#N/A,FALSE,"FINSUM";#N/A,#N/A,FALSE,"1996PL";#N/A,#N/A,FALSE,"RISKOP3rd";#N/A,#N/A,FALSE,"RISKTOTAL";#N/A,#N/A,FALSE,"STAFFING";#N/A,#N/A,FALSE,"Balsht"}</definedName>
    <definedName name="wrn.EAC._.Reports.1234" localSheetId="2" hidden="1">{#N/A,#N/A,FALSE,"SUMMARY";#N/A,#N/A,FALSE,"EAC96PLA";#N/A,#N/A,FALSE,"EAC96EXT";#N/A,#N/A,FALSE,"FINSUM";#N/A,#N/A,FALSE,"1996PL";#N/A,#N/A,FALSE,"RISKOP3rd";#N/A,#N/A,FALSE,"RISKTOTAL";#N/A,#N/A,FALSE,"STAFFING";#N/A,#N/A,FALSE,"Balsht"}</definedName>
    <definedName name="wrn.EAC._.Reports.1234" localSheetId="1" hidden="1">{#N/A,#N/A,FALSE,"SUMMARY";#N/A,#N/A,FALSE,"EAC96PLA";#N/A,#N/A,FALSE,"EAC96EXT";#N/A,#N/A,FALSE,"FINSUM";#N/A,#N/A,FALSE,"1996PL";#N/A,#N/A,FALSE,"RISKOP3rd";#N/A,#N/A,FALSE,"RISKTOTAL";#N/A,#N/A,FALSE,"STAFFING";#N/A,#N/A,FALSE,"Balsht"}</definedName>
    <definedName name="wrn.EAC._.Reports.1234" hidden="1">{#N/A,#N/A,FALSE,"SUMMARY";#N/A,#N/A,FALSE,"EAC96PLA";#N/A,#N/A,FALSE,"EAC96EXT";#N/A,#N/A,FALSE,"FINSUM";#N/A,#N/A,FALSE,"1996PL";#N/A,#N/A,FALSE,"RISKOP3rd";#N/A,#N/A,FALSE,"RISKTOTAL";#N/A,#N/A,FALSE,"STAFFING";#N/A,#N/A,FALSE,"Balsht"}</definedName>
    <definedName name="wrn.EAC._.Reports.4" localSheetId="2" hidden="1">{#N/A,#N/A,FALSE,"SUMMARY";#N/A,#N/A,FALSE,"EAC96PLA";#N/A,#N/A,FALSE,"EAC96EXT";#N/A,#N/A,FALSE,"FINSUM";#N/A,#N/A,FALSE,"1996PL";#N/A,#N/A,FALSE,"RISKOP3rd";#N/A,#N/A,FALSE,"RISKTOTAL";#N/A,#N/A,FALSE,"STAFFING";#N/A,#N/A,FALSE,"Balsht"}</definedName>
    <definedName name="wrn.EAC._.Reports.4" localSheetId="1" hidden="1">{#N/A,#N/A,FALSE,"SUMMARY";#N/A,#N/A,FALSE,"EAC96PLA";#N/A,#N/A,FALSE,"EAC96EXT";#N/A,#N/A,FALSE,"FINSUM";#N/A,#N/A,FALSE,"1996PL";#N/A,#N/A,FALSE,"RISKOP3rd";#N/A,#N/A,FALSE,"RISKTOTAL";#N/A,#N/A,FALSE,"STAFFING";#N/A,#N/A,FALSE,"Balsht"}</definedName>
    <definedName name="wrn.EAC._.Reports.4" hidden="1">{#N/A,#N/A,FALSE,"SUMMARY";#N/A,#N/A,FALSE,"EAC96PLA";#N/A,#N/A,FALSE,"EAC96EXT";#N/A,#N/A,FALSE,"FINSUM";#N/A,#N/A,FALSE,"1996PL";#N/A,#N/A,FALSE,"RISKOP3rd";#N/A,#N/A,FALSE,"RISKTOTAL";#N/A,#N/A,FALSE,"STAFFING";#N/A,#N/A,FALSE,"Balsht"}</definedName>
    <definedName name="wrn.EAC._.Reports.4123" localSheetId="2" hidden="1">{#N/A,#N/A,FALSE,"SUMMARY";#N/A,#N/A,FALSE,"EAC96PLA";#N/A,#N/A,FALSE,"EAC96EXT";#N/A,#N/A,FALSE,"FINSUM";#N/A,#N/A,FALSE,"1996PL";#N/A,#N/A,FALSE,"RISKOP3rd";#N/A,#N/A,FALSE,"RISKTOTAL";#N/A,#N/A,FALSE,"STAFFING";#N/A,#N/A,FALSE,"Balsht"}</definedName>
    <definedName name="wrn.EAC._.Reports.4123" localSheetId="1" hidden="1">{#N/A,#N/A,FALSE,"SUMMARY";#N/A,#N/A,FALSE,"EAC96PLA";#N/A,#N/A,FALSE,"EAC96EXT";#N/A,#N/A,FALSE,"FINSUM";#N/A,#N/A,FALSE,"1996PL";#N/A,#N/A,FALSE,"RISKOP3rd";#N/A,#N/A,FALSE,"RISKTOTAL";#N/A,#N/A,FALSE,"STAFFING";#N/A,#N/A,FALSE,"Balsht"}</definedName>
    <definedName name="wrn.EAC._.Reports.4123" hidden="1">{#N/A,#N/A,FALSE,"SUMMARY";#N/A,#N/A,FALSE,"EAC96PLA";#N/A,#N/A,FALSE,"EAC96EXT";#N/A,#N/A,FALSE,"FINSUM";#N/A,#N/A,FALSE,"1996PL";#N/A,#N/A,FALSE,"RISKOP3rd";#N/A,#N/A,FALSE,"RISKTOTAL";#N/A,#N/A,FALSE,"STAFFING";#N/A,#N/A,FALSE,"Balsht"}</definedName>
    <definedName name="wrn.EAC._.Reports.41234" localSheetId="2" hidden="1">{#N/A,#N/A,FALSE,"SUMMARY";#N/A,#N/A,FALSE,"EAC96PLA";#N/A,#N/A,FALSE,"EAC96EXT";#N/A,#N/A,FALSE,"FINSUM";#N/A,#N/A,FALSE,"1996PL";#N/A,#N/A,FALSE,"RISKOP3rd";#N/A,#N/A,FALSE,"RISKTOTAL";#N/A,#N/A,FALSE,"STAFFING";#N/A,#N/A,FALSE,"Balsht"}</definedName>
    <definedName name="wrn.EAC._.Reports.41234" localSheetId="1" hidden="1">{#N/A,#N/A,FALSE,"SUMMARY";#N/A,#N/A,FALSE,"EAC96PLA";#N/A,#N/A,FALSE,"EAC96EXT";#N/A,#N/A,FALSE,"FINSUM";#N/A,#N/A,FALSE,"1996PL";#N/A,#N/A,FALSE,"RISKOP3rd";#N/A,#N/A,FALSE,"RISKTOTAL";#N/A,#N/A,FALSE,"STAFFING";#N/A,#N/A,FALSE,"Balsht"}</definedName>
    <definedName name="wrn.EAC._.Reports.41234" hidden="1">{#N/A,#N/A,FALSE,"SUMMARY";#N/A,#N/A,FALSE,"EAC96PLA";#N/A,#N/A,FALSE,"EAC96EXT";#N/A,#N/A,FALSE,"FINSUM";#N/A,#N/A,FALSE,"1996PL";#N/A,#N/A,FALSE,"RISKOP3rd";#N/A,#N/A,FALSE,"RISKTOTAL";#N/A,#N/A,FALSE,"STAFFING";#N/A,#N/A,FALSE,"Balsht"}</definedName>
    <definedName name="wrn.ebitda." localSheetId="2" hidden="1">{#N/A,#N/A,FALSE,"2003_Input - P&amp;L"}</definedName>
    <definedName name="wrn.ebitda." localSheetId="1" hidden="1">{#N/A,#N/A,FALSE,"2003_Input - P&amp;L"}</definedName>
    <definedName name="wrn.ebitda." hidden="1">{#N/A,#N/A,FALSE,"2003_Input - P&amp;L"}</definedName>
    <definedName name="wrn.ebitda2" localSheetId="2" hidden="1">{#N/A,#N/A,FALSE,"2003_Input - P&amp;L"}</definedName>
    <definedName name="wrn.ebitda2" localSheetId="1" hidden="1">{#N/A,#N/A,FALSE,"2003_Input - P&amp;L"}</definedName>
    <definedName name="wrn.ebitda2" hidden="1">{#N/A,#N/A,FALSE,"2003_Input - P&amp;L"}</definedName>
    <definedName name="wrn.EBT._.1._.Yr._.by._.SBU." localSheetId="2" hidden="1">{"EBT 1 Yr Lit",#N/A,FALSE,"EBT 1 yr";"EBT 1 Yr CS",#N/A,FALSE,"EBT 1 yr";"EBT 1 YR HC",#N/A,FALSE,"EBT 1 yr";"EBT 1 YR IS",#N/A,FALSE,"EBT 1 yr"}</definedName>
    <definedName name="wrn.EBT._.1._.Yr._.by._.SBU." localSheetId="1" hidden="1">{"EBT 1 Yr Lit",#N/A,FALSE,"EBT 1 yr";"EBT 1 Yr CS",#N/A,FALSE,"EBT 1 yr";"EBT 1 YR HC",#N/A,FALSE,"EBT 1 yr";"EBT 1 YR IS",#N/A,FALSE,"EBT 1 yr"}</definedName>
    <definedName name="wrn.EBT._.1._.Yr._.by._.SBU." hidden="1">{"EBT 1 Yr Lit",#N/A,FALSE,"EBT 1 yr";"EBT 1 Yr CS",#N/A,FALSE,"EBT 1 yr";"EBT 1 YR HC",#N/A,FALSE,"EBT 1 yr";"EBT 1 YR IS",#N/A,FALSE,"EBT 1 yr"}</definedName>
    <definedName name="wrn.Economic._.Value._.Added._.Analysis." localSheetId="2" hidden="1">{"EVA",#N/A,FALSE,"EVA";"WACC",#N/A,FALSE,"WACC"}</definedName>
    <definedName name="wrn.Economic._.Value._.Added._.Analysis." localSheetId="1" hidden="1">{"EVA",#N/A,FALSE,"EVA";"WACC",#N/A,FALSE,"WACC"}</definedName>
    <definedName name="wrn.Economic._.Value._.Added._.Analysis." hidden="1">{"EVA",#N/A,FALSE,"EVA";"WACC",#N/A,FALSE,"WACC"}</definedName>
    <definedName name="wrn.Economic._.Value._.Added._.Analysis._from_DBAB" localSheetId="2" hidden="1">{"EVA",#N/A,FALSE,"EVA";"WACC",#N/A,FALSE,"WACC"}</definedName>
    <definedName name="wrn.Economic._.Value._.Added._.Analysis._from_DBAB" localSheetId="1" hidden="1">{"EVA",#N/A,FALSE,"EVA";"WACC",#N/A,FALSE,"WACC"}</definedName>
    <definedName name="wrn.Economic._.Value._.Added._.Analysis._from_DBAB" hidden="1">{"EVA",#N/A,FALSE,"EVA";"WACC",#N/A,FALSE,"WACC"}</definedName>
    <definedName name="wrn.Economic._.Value._.Added._.Analysis._from_DBAB_1" localSheetId="2" hidden="1">{"EVA",#N/A,FALSE,"EVA";"WACC",#N/A,FALSE,"WACC"}</definedName>
    <definedName name="wrn.Economic._.Value._.Added._.Analysis._from_DBAB_1" localSheetId="1" hidden="1">{"EVA",#N/A,FALSE,"EVA";"WACC",#N/A,FALSE,"WACC"}</definedName>
    <definedName name="wrn.Economic._.Value._.Added._.Analysis._from_DBAB_1" hidden="1">{"EVA",#N/A,FALSE,"EVA";"WACC",#N/A,FALSE,"WACC"}</definedName>
    <definedName name="wrn.Economic._.Value._.Added._.Analysis._from_DBAB_1_1" localSheetId="2" hidden="1">{"EVA",#N/A,FALSE,"EVA";"WACC",#N/A,FALSE,"WACC"}</definedName>
    <definedName name="wrn.Economic._.Value._.Added._.Analysis._from_DBAB_1_1" localSheetId="1" hidden="1">{"EVA",#N/A,FALSE,"EVA";"WACC",#N/A,FALSE,"WACC"}</definedName>
    <definedName name="wrn.Economic._.Value._.Added._.Analysis._from_DBAB_1_1" hidden="1">{"EVA",#N/A,FALSE,"EVA";"WACC",#N/A,FALSE,"WACC"}</definedName>
    <definedName name="wrn.Economic._.Value._.Added._.Analysis._from_DBAB_1_1_1" localSheetId="2" hidden="1">{"EVA",#N/A,FALSE,"EVA";"WACC",#N/A,FALSE,"WACC"}</definedName>
    <definedName name="wrn.Economic._.Value._.Added._.Analysis._from_DBAB_1_1_1" localSheetId="1" hidden="1">{"EVA",#N/A,FALSE,"EVA";"WACC",#N/A,FALSE,"WACC"}</definedName>
    <definedName name="wrn.Economic._.Value._.Added._.Analysis._from_DBAB_1_1_1" hidden="1">{"EVA",#N/A,FALSE,"EVA";"WACC",#N/A,FALSE,"WACC"}</definedName>
    <definedName name="wrn.Economic._.Value._.Added._.Analysis._from_DBAB_1_2" localSheetId="2" hidden="1">{"EVA",#N/A,FALSE,"EVA";"WACC",#N/A,FALSE,"WACC"}</definedName>
    <definedName name="wrn.Economic._.Value._.Added._.Analysis._from_DBAB_1_2" localSheetId="1" hidden="1">{"EVA",#N/A,FALSE,"EVA";"WACC",#N/A,FALSE,"WACC"}</definedName>
    <definedName name="wrn.Economic._.Value._.Added._.Analysis._from_DBAB_1_2" hidden="1">{"EVA",#N/A,FALSE,"EVA";"WACC",#N/A,FALSE,"WACC"}</definedName>
    <definedName name="wrn.Economic._.Value._.Added._.Analysis._from_DBAB_2" localSheetId="2" hidden="1">{"EVA",#N/A,FALSE,"EVA";"WACC",#N/A,FALSE,"WACC"}</definedName>
    <definedName name="wrn.Economic._.Value._.Added._.Analysis._from_DBAB_2" localSheetId="1" hidden="1">{"EVA",#N/A,FALSE,"EVA";"WACC",#N/A,FALSE,"WACC"}</definedName>
    <definedName name="wrn.Economic._.Value._.Added._.Analysis._from_DBAB_2" hidden="1">{"EVA",#N/A,FALSE,"EVA";"WACC",#N/A,FALSE,"WACC"}</definedName>
    <definedName name="wrn.Economic._.Value._.Added._.Analysis._from_DBAB_3" localSheetId="2" hidden="1">{"EVA",#N/A,FALSE,"EVA";"WACC",#N/A,FALSE,"WACC"}</definedName>
    <definedName name="wrn.Economic._.Value._.Added._.Analysis._from_DBAB_3" localSheetId="1" hidden="1">{"EVA",#N/A,FALSE,"EVA";"WACC",#N/A,FALSE,"WACC"}</definedName>
    <definedName name="wrn.Economic._.Value._.Added._.Analysis._from_DBAB_3" hidden="1">{"EVA",#N/A,FALSE,"EVA";"WACC",#N/A,FALSE,"WACC"}</definedName>
    <definedName name="wrn.Economic._.Value._.Added._.Analysis._from_DBAB_4" localSheetId="2" hidden="1">{"EVA",#N/A,FALSE,"EVA";"WACC",#N/A,FALSE,"WACC"}</definedName>
    <definedName name="wrn.Economic._.Value._.Added._.Analysis._from_DBAB_4" localSheetId="1" hidden="1">{"EVA",#N/A,FALSE,"EVA";"WACC",#N/A,FALSE,"WACC"}</definedName>
    <definedName name="wrn.Economic._.Value._.Added._.Analysis._from_DBAB_4" hidden="1">{"EVA",#N/A,FALSE,"EVA";"WACC",#N/A,FALSE,"WACC"}</definedName>
    <definedName name="wrn.Economic._.Value._.Added._.Analysis._from_DBAB_5" localSheetId="2" hidden="1">{"EVA",#N/A,FALSE,"EVA";"WACC",#N/A,FALSE,"WACC"}</definedName>
    <definedName name="wrn.Economic._.Value._.Added._.Analysis._from_DBAB_5" localSheetId="1" hidden="1">{"EVA",#N/A,FALSE,"EVA";"WACC",#N/A,FALSE,"WACC"}</definedName>
    <definedName name="wrn.Economic._.Value._.Added._.Analysis._from_DBAB_5" hidden="1">{"EVA",#N/A,FALSE,"EVA";"WACC",#N/A,FALSE,"WACC"}</definedName>
    <definedName name="wrn.emea." localSheetId="2" hidden="1">{#N/A,#N/A,FALSE,"AR Summ.";#N/A,#N/A,FALSE,"Dec top 5 collects";#N/A,#N/A,FALSE,"Top 5 AR";#N/A,#N/A,FALSE,"Top 5&gt;90";#N/A,#N/A,FALSE,"AR Flow by Region";#N/A,#N/A,FALSE,"PrePays";#N/A,#N/A,FALSE,"Op&amp;Risk"}</definedName>
    <definedName name="wrn.emea." localSheetId="1" hidden="1">{#N/A,#N/A,FALSE,"AR Summ.";#N/A,#N/A,FALSE,"Dec top 5 collects";#N/A,#N/A,FALSE,"Top 5 AR";#N/A,#N/A,FALSE,"Top 5&gt;90";#N/A,#N/A,FALSE,"AR Flow by Region";#N/A,#N/A,FALSE,"PrePays";#N/A,#N/A,FALSE,"Op&amp;Risk"}</definedName>
    <definedName name="wrn.emea." hidden="1">{#N/A,#N/A,FALSE,"AR Summ.";#N/A,#N/A,FALSE,"Dec top 5 collects";#N/A,#N/A,FALSE,"Top 5 AR";#N/A,#N/A,FALSE,"Top 5&gt;90";#N/A,#N/A,FALSE,"AR Flow by Region";#N/A,#N/A,FALSE,"PrePays";#N/A,#N/A,FALSE,"Op&amp;Risk"}</definedName>
    <definedName name="wrn.EntireModel." localSheetId="2" hidden="1">{"cvr",#N/A,FALSE,"CVR";"sum",#N/A,FALSE,"SUM";"obal",#N/A,FALSE,"OBAL";#N/A,#N/A,FALSE,"INC1";#N/A,#N/A,FALSE,"INC2";"bal1",#N/A,FALSE,"BAL1";"inc",#N/A,FALSE,"INC";"bal",#N/A,FALSE,"BAL";"cash",#N/A,FALSE,"CASH";"debt",#N/A,FALSE,"DEBT";"eqty",#N/A,FALSE,"EQTY";"tax",#N/A,FALSE,"TAX";"depr",#N/A,FALSE,"DEPR";#N/A,#N/A,FALSE,"IRR";"strip1",#N/A,FALSE,"STRP";"fee",#N/A,FALSE,"FEE"}</definedName>
    <definedName name="wrn.EntireModel." localSheetId="1" hidden="1">{"cvr",#N/A,FALSE,"CVR";"sum",#N/A,FALSE,"SUM";"obal",#N/A,FALSE,"OBAL";#N/A,#N/A,FALSE,"INC1";#N/A,#N/A,FALSE,"INC2";"bal1",#N/A,FALSE,"BAL1";"inc",#N/A,FALSE,"INC";"bal",#N/A,FALSE,"BAL";"cash",#N/A,FALSE,"CASH";"debt",#N/A,FALSE,"DEBT";"eqty",#N/A,FALSE,"EQTY";"tax",#N/A,FALSE,"TAX";"depr",#N/A,FALSE,"DEPR";#N/A,#N/A,FALSE,"IRR";"strip1",#N/A,FALSE,"STRP";"fee",#N/A,FALSE,"FEE"}</definedName>
    <definedName name="wrn.EntireModel." hidden="1">{"cvr",#N/A,FALSE,"CVR";"sum",#N/A,FALSE,"SUM";"obal",#N/A,FALSE,"OBAL";#N/A,#N/A,FALSE,"INC1";#N/A,#N/A,FALSE,"INC2";"bal1",#N/A,FALSE,"BAL1";"inc",#N/A,FALSE,"INC";"bal",#N/A,FALSE,"BAL";"cash",#N/A,FALSE,"CASH";"debt",#N/A,FALSE,"DEBT";"eqty",#N/A,FALSE,"EQTY";"tax",#N/A,FALSE,"TAX";"depr",#N/A,FALSE,"DEPR";#N/A,#N/A,FALSE,"IRR";"strip1",#N/A,FALSE,"STRP";"fee",#N/A,FALSE,"FEE"}</definedName>
    <definedName name="wrn.ESTADOS._.FINANCIEROS." localSheetId="2" hidden="1">{#N/A,#N/A,FALSE,"ACTIVO - hoja 1";#N/A,#N/A,FALSE,"ACTIVO - hoja 2";#N/A,#N/A,FALSE,"PASIVO - hoja 1";#N/A,#N/A,FALSE,"PASIVO - hoja 2";#N/A,#N/A,FALSE,"GASTOS - hoja 1 ";#N/A,#N/A,FALSE,"GASTOS - hoja 2";#N/A,#N/A,FALSE,"INGRESOS - hoja 1 ";#N/A,#N/A,FALSE,"INGRESOS - hoja 2"}</definedName>
    <definedName name="wrn.ESTADOS._.FINANCIEROS." localSheetId="1" hidden="1">{#N/A,#N/A,FALSE,"ACTIVO - hoja 1";#N/A,#N/A,FALSE,"ACTIVO - hoja 2";#N/A,#N/A,FALSE,"PASIVO - hoja 1";#N/A,#N/A,FALSE,"PASIVO - hoja 2";#N/A,#N/A,FALSE,"GASTOS - hoja 1 ";#N/A,#N/A,FALSE,"GASTOS - hoja 2";#N/A,#N/A,FALSE,"INGRESOS - hoja 1 ";#N/A,#N/A,FALSE,"INGRESOS - hoja 2"}</definedName>
    <definedName name="wrn.ESTADOS._.FINANCIEROS." hidden="1">{#N/A,#N/A,FALSE,"ACTIVO - hoja 1";#N/A,#N/A,FALSE,"ACTIVO - hoja 2";#N/A,#N/A,FALSE,"PASIVO - hoja 1";#N/A,#N/A,FALSE,"PASIVO - hoja 2";#N/A,#N/A,FALSE,"GASTOS - hoja 1 ";#N/A,#N/A,FALSE,"GASTOS - hoja 2";#N/A,#N/A,FALSE,"INGRESOS - hoja 1 ";#N/A,#N/A,FALSE,"INGRESOS - hoja 2"}</definedName>
    <definedName name="wrn.Everything." localSheetId="2"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verything." localSheetId="1"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hibits._.for._.Loves." localSheetId="2" hidden="1">{"Historical IS $",#N/A,FALSE,"Hist. IS";"Historical IS CS",#N/A,FALSE,"Hist. IS";"Historical BS $",#N/A,FALSE,"Hist. BS";"Historical BS CS",#N/A,FALSE,"Hist. BS";#N/A,#N/A,FALSE,"DCF 12";#N/A,#N/A,FALSE,"DCF 13";"DCF - CS",#N/A,FALSE,"DCF - CS and growth";"DCF - Growth",#N/A,FALSE,"DCF - CS and growth";"MM Mult",#N/A,FALSE,"MM mult";#N/A,#N/A,FALSE,"Selected Multiple";"Summary of Value",#N/A,FALSE,"Summary of Value"}</definedName>
    <definedName name="wrn.Exhibits._.for._.Loves." localSheetId="1" hidden="1">{"Historical IS $",#N/A,FALSE,"Hist. IS";"Historical IS CS",#N/A,FALSE,"Hist. IS";"Historical BS $",#N/A,FALSE,"Hist. BS";"Historical BS CS",#N/A,FALSE,"Hist. BS";#N/A,#N/A,FALSE,"DCF 12";#N/A,#N/A,FALSE,"DCF 13";"DCF - CS",#N/A,FALSE,"DCF - CS and growth";"DCF - Growth",#N/A,FALSE,"DCF - CS and growth";"MM Mult",#N/A,FALSE,"MM mult";#N/A,#N/A,FALSE,"Selected Multiple";"Summary of Value",#N/A,FALSE,"Summary of Value"}</definedName>
    <definedName name="wrn.Exhibits._.for._.Loves." hidden="1">{"Historical IS $",#N/A,FALSE,"Hist. IS";"Historical IS CS",#N/A,FALSE,"Hist. IS";"Historical BS $",#N/A,FALSE,"Hist. BS";"Historical BS CS",#N/A,FALSE,"Hist. BS";#N/A,#N/A,FALSE,"DCF 12";#N/A,#N/A,FALSE,"DCF 13";"DCF - CS",#N/A,FALSE,"DCF - CS and growth";"DCF - Growth",#N/A,FALSE,"DCF - CS and growth";"MM Mult",#N/A,FALSE,"MM mult";#N/A,#N/A,FALSE,"Selected Multiple";"Summary of Value",#N/A,FALSE,"Summary of Value"}</definedName>
    <definedName name="wrn.EXP2." localSheetId="2" hidden="1">{#N/A,#N/A,TRUE,"NIE_C";#N/A,#N/A,TRUE,"NIE";#N/A,#N/A,TRUE,"NIE_D";#N/A,#N/A,TRUE,"NIE_D_CC";#N/A,#N/A,TRUE,"HEA -- EXP"}</definedName>
    <definedName name="wrn.EXP2." localSheetId="1" hidden="1">{#N/A,#N/A,TRUE,"NIE_C";#N/A,#N/A,TRUE,"NIE";#N/A,#N/A,TRUE,"NIE_D";#N/A,#N/A,TRUE,"NIE_D_CC";#N/A,#N/A,TRUE,"HEA -- EXP"}</definedName>
    <definedName name="wrn.EXP2." hidden="1">{#N/A,#N/A,TRUE,"NIE_C";#N/A,#N/A,TRUE,"NIE";#N/A,#N/A,TRUE,"NIE_D";#N/A,#N/A,TRUE,"NIE_D_CC";#N/A,#N/A,TRUE,"HEA -- EXP"}</definedName>
    <definedName name="wrn.Facility._.Profit._.and._.Loss." localSheetId="2" hidden="1">{"Domestic Prisons - Prior to 1998 - 1",#N/A,FALSE,"Domestic Prisons";"Domestic Prisons - Prior to 1998 - 2",#N/A,FALSE,"Domestic Prisons";"Domestic Prisons - 1998",#N/A,FALSE,"Domestic Prisons";"Domestic Prisons - 1999",#N/A,FALSE,"Domestic Prisons";"Domestic Prisons - 2000",#N/A,FALSE,"Domestic Prisons";"Domestic Prisons - 2001",#N/A,FALSE,"Domestic Prisons"}</definedName>
    <definedName name="wrn.Facility._.Profit._.and._.Loss." localSheetId="1" hidden="1">{"Domestic Prisons - Prior to 1998 - 1",#N/A,FALSE,"Domestic Prisons";"Domestic Prisons - Prior to 1998 - 2",#N/A,FALSE,"Domestic Prisons";"Domestic Prisons - 1998",#N/A,FALSE,"Domestic Prisons";"Domestic Prisons - 1999",#N/A,FALSE,"Domestic Prisons";"Domestic Prisons - 2000",#N/A,FALSE,"Domestic Prisons";"Domestic Prisons - 2001",#N/A,FALSE,"Domestic Prisons"}</definedName>
    <definedName name="wrn.Facility._.Profit._.and._.Loss." hidden="1">{"Domestic Prisons - Prior to 1998 - 1",#N/A,FALSE,"Domestic Prisons";"Domestic Prisons - Prior to 1998 - 2",#N/A,FALSE,"Domestic Prisons";"Domestic Prisons - 1998",#N/A,FALSE,"Domestic Prisons";"Domestic Prisons - 1999",#N/A,FALSE,"Domestic Prisons";"Domestic Prisons - 2000",#N/A,FALSE,"Domestic Prisons";"Domestic Prisons - 2001",#N/A,FALSE,"Domestic Prisons"}</definedName>
    <definedName name="wrn.fcb2" localSheetId="2" hidden="1">{"FCB_ALL",#N/A,FALSE,"FCB"}</definedName>
    <definedName name="wrn.fcb2" localSheetId="1" hidden="1">{"FCB_ALL",#N/A,FALSE,"FCB"}</definedName>
    <definedName name="wrn.fcb2" hidden="1">{"FCB_ALL",#N/A,FALSE,"FCB"}</definedName>
    <definedName name="wrn.FDII6_01PortReview." localSheetId="2" hidden="1">{#N/A,#N/A,TRUE,"Port Summary II";#N/A,#N/A,TRUE,"BV Valuation";#N/A,#N/A,TRUE,"FV Valuation";#N/A,#N/A,TRUE,"JRI";#N/A,#N/A,TRUE,"Weasler";#N/A,#N/A,TRUE,"Stronghaven";#N/A,#N/A,TRUE,"Connor";#N/A,#N/A,TRUE,"HWC";#N/A,#N/A,TRUE,"Temple"}</definedName>
    <definedName name="wrn.FDII6_01PortReview." localSheetId="1" hidden="1">{#N/A,#N/A,TRUE,"Port Summary II";#N/A,#N/A,TRUE,"BV Valuation";#N/A,#N/A,TRUE,"FV Valuation";#N/A,#N/A,TRUE,"JRI";#N/A,#N/A,TRUE,"Weasler";#N/A,#N/A,TRUE,"Stronghaven";#N/A,#N/A,TRUE,"Connor";#N/A,#N/A,TRUE,"HWC";#N/A,#N/A,TRUE,"Temple"}</definedName>
    <definedName name="wrn.FDII6_01PortReview." hidden="1">{#N/A,#N/A,TRUE,"Port Summary II";#N/A,#N/A,TRUE,"BV Valuation";#N/A,#N/A,TRUE,"FV Valuation";#N/A,#N/A,TRUE,"JRI";#N/A,#N/A,TRUE,"Weasler";#N/A,#N/A,TRUE,"Stronghaven";#N/A,#N/A,TRUE,"Connor";#N/A,#N/A,TRUE,"HWC";#N/A,#N/A,TRUE,"Temple"}</definedName>
    <definedName name="wrn.FdIII6_30_01PortRev.." localSheetId="2" hidden="1">{#N/A,#N/A,TRUE,"Beacon";#N/A,#N/A,TRUE,"CII";#N/A,#N/A,TRUE,"MCA";#N/A,#N/A,TRUE,"Elm";#N/A,#N/A,TRUE,"Tharco";#N/A,#N/A,TRUE,"Dee H";#N/A,#N/A,TRUE,"Hunt Valve";#N/A,#N/A,TRUE,"KBA";#N/A,#N/A,TRUE,"Glassmaster";#N/A,#N/A,TRUE,"MLS";#N/A,#N/A,TRUE,"CBSA";#N/A,#N/A,TRUE,"ACE";#N/A,#N/A,TRUE,"United Central";#N/A,#N/A,TRUE,"Jakel";#N/A,#N/A,TRUE,"Lake City "}</definedName>
    <definedName name="wrn.FdIII6_30_01PortRev.." localSheetId="1" hidden="1">{#N/A,#N/A,TRUE,"Beacon";#N/A,#N/A,TRUE,"CII";#N/A,#N/A,TRUE,"MCA";#N/A,#N/A,TRUE,"Elm";#N/A,#N/A,TRUE,"Tharco";#N/A,#N/A,TRUE,"Dee H";#N/A,#N/A,TRUE,"Hunt Valve";#N/A,#N/A,TRUE,"KBA";#N/A,#N/A,TRUE,"Glassmaster";#N/A,#N/A,TRUE,"MLS";#N/A,#N/A,TRUE,"CBSA";#N/A,#N/A,TRUE,"ACE";#N/A,#N/A,TRUE,"United Central";#N/A,#N/A,TRUE,"Jakel";#N/A,#N/A,TRUE,"Lake City "}</definedName>
    <definedName name="wrn.FdIII6_30_01PortRev.." hidden="1">{#N/A,#N/A,TRUE,"Beacon";#N/A,#N/A,TRUE,"CII";#N/A,#N/A,TRUE,"MCA";#N/A,#N/A,TRUE,"Elm";#N/A,#N/A,TRUE,"Tharco";#N/A,#N/A,TRUE,"Dee H";#N/A,#N/A,TRUE,"Hunt Valve";#N/A,#N/A,TRUE,"KBA";#N/A,#N/A,TRUE,"Glassmaster";#N/A,#N/A,TRUE,"MLS";#N/A,#N/A,TRUE,"CBSA";#N/A,#N/A,TRUE,"ACE";#N/A,#N/A,TRUE,"United Central";#N/A,#N/A,TRUE,"Jakel";#N/A,#N/A,TRUE,"Lake City "}</definedName>
    <definedName name="wrn.FER." localSheetId="2" hidden="1">{#N/A,#N/A,TRUE,"BS_A";#N/A,#N/A,TRUE,"BS_L";#N/A,#N/A,TRUE,"PL";#N/A,#N/A,TRUE,"NET";#N/A,#N/A,TRUE,"MAR_2";#N/A,#N/A,TRUE,"MAR";#N/A,#N/A,TRUE,"NII";#N/A,#N/A,TRUE,"NIE";#N/A,#N/A,TRUE,"FS_BS";#N/A,#N/A,TRUE,"FS_PL";#N/A,#N/A,TRUE,"HEA"}</definedName>
    <definedName name="wrn.FER." localSheetId="1" hidden="1">{#N/A,#N/A,TRUE,"BS_A";#N/A,#N/A,TRUE,"BS_L";#N/A,#N/A,TRUE,"PL";#N/A,#N/A,TRUE,"NET";#N/A,#N/A,TRUE,"MAR_2";#N/A,#N/A,TRUE,"MAR";#N/A,#N/A,TRUE,"NII";#N/A,#N/A,TRUE,"NIE";#N/A,#N/A,TRUE,"FS_BS";#N/A,#N/A,TRUE,"FS_PL";#N/A,#N/A,TRUE,"HEA"}</definedName>
    <definedName name="wrn.FER." hidden="1">{#N/A,#N/A,TRUE,"BS_A";#N/A,#N/A,TRUE,"BS_L";#N/A,#N/A,TRUE,"PL";#N/A,#N/A,TRUE,"NET";#N/A,#N/A,TRUE,"MAR_2";#N/A,#N/A,TRUE,"MAR";#N/A,#N/A,TRUE,"NII";#N/A,#N/A,TRUE,"NIE";#N/A,#N/A,TRUE,"FS_BS";#N/A,#N/A,TRUE,"FS_PL";#N/A,#N/A,TRUE,"HEA"}</definedName>
    <definedName name="wrn.FER_EXPENSES." localSheetId="2" hidden="1">{#N/A,#N/A,TRUE,"NIE_C";#N/A,#N/A,TRUE,"NIE";#N/A,#N/A,TRUE,"NIE_D";#N/A,#N/A,TRUE,"HEA -- EXP"}</definedName>
    <definedName name="wrn.FER_EXPENSES." localSheetId="1" hidden="1">{#N/A,#N/A,TRUE,"NIE_C";#N/A,#N/A,TRUE,"NIE";#N/A,#N/A,TRUE,"NIE_D";#N/A,#N/A,TRUE,"HEA -- EXP"}</definedName>
    <definedName name="wrn.FER_EXPENSES." hidden="1">{#N/A,#N/A,TRUE,"NIE_C";#N/A,#N/A,TRUE,"NIE";#N/A,#N/A,TRUE,"NIE_D";#N/A,#N/A,TRUE,"HEA -- EXP"}</definedName>
    <definedName name="wrn.FER_NIA." localSheetId="2" hidden="1">{#N/A,#N/A,FALSE,"HEA NIA";#N/A,#N/A,FALSE,"CHART";#N/A,#N/A,FALSE,"NIA";#N/A,#N/A,FALSE,"WF_DET"}</definedName>
    <definedName name="wrn.FER_NIA." localSheetId="1" hidden="1">{#N/A,#N/A,FALSE,"HEA NIA";#N/A,#N/A,FALSE,"CHART";#N/A,#N/A,FALSE,"NIA";#N/A,#N/A,FALSE,"WF_DET"}</definedName>
    <definedName name="wrn.FER_NIA." hidden="1">{#N/A,#N/A,FALSE,"HEA NIA";#N/A,#N/A,FALSE,"CHART";#N/A,#N/A,FALSE,"NIA";#N/A,#N/A,FALSE,"WF_DET"}</definedName>
    <definedName name="wrn.FER_REVENUES." localSheetId="2" hidden="1">{#N/A,#N/A,TRUE,"NII_C";#N/A,#N/A,TRUE,"NII";#N/A,#N/A,TRUE,"NII_D";#N/A,#N/A,TRUE,"HEA --REV"}</definedName>
    <definedName name="wrn.FER_REVENUES." localSheetId="1" hidden="1">{#N/A,#N/A,TRUE,"NII_C";#N/A,#N/A,TRUE,"NII";#N/A,#N/A,TRUE,"NII_D";#N/A,#N/A,TRUE,"HEA --REV"}</definedName>
    <definedName name="wrn.FER_REVENUES." hidden="1">{#N/A,#N/A,TRUE,"NII_C";#N/A,#N/A,TRUE,"NII";#N/A,#N/A,TRUE,"NII_D";#N/A,#N/A,TRUE,"HEA --REV"}</definedName>
    <definedName name="wrn.filecopy." localSheetId="2"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localSheetId="1"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ecopy." hidden="1">{"Multiples_filecopy",#N/A,FALSE,"Multiples";"Adjustments_filecopy",#N/A,FALSE,"Adjustments to Multiples";"GrowthAdj_filecopy",#N/A,FALSE,"Growth Adjustments";"RiskAdj_filecopy",#N/A,FALSE,"Risk Adjustments ";"MarginAdj_filecopy",#N/A,FALSE,"Margin Adjustments";"Regression_filecopy",#N/A,FALSE,"Regression";"Ratios_filecopy",#N/A,FALSE,"Ratios"}</definedName>
    <definedName name="wrn.Filter." localSheetId="2" hidden="1">{#N/A,#N/A,FALSE,"Assump2";#N/A,#N/A,FALSE,"Income2";#N/A,#N/A,FALSE,"Balance2";#N/A,#N/A,FALSE,"DCF Filter";#N/A,#N/A,FALSE,"Trans Assump2";#N/A,#N/A,FALSE,"Combined Income2";#N/A,#N/A,FALSE,"Combined Balance2"}</definedName>
    <definedName name="wrn.Filter." localSheetId="1" hidden="1">{#N/A,#N/A,FALSE,"Assump2";#N/A,#N/A,FALSE,"Income2";#N/A,#N/A,FALSE,"Balance2";#N/A,#N/A,FALSE,"DCF Filter";#N/A,#N/A,FALSE,"Trans Assump2";#N/A,#N/A,FALSE,"Combined Income2";#N/A,#N/A,FALSE,"Combined Balance2"}</definedName>
    <definedName name="wrn.Filter." hidden="1">{#N/A,#N/A,FALSE,"Assump2";#N/A,#N/A,FALSE,"Income2";#N/A,#N/A,FALSE,"Balance2";#N/A,#N/A,FALSE,"DCF Filter";#N/A,#N/A,FALSE,"Trans Assump2";#N/A,#N/A,FALSE,"Combined Income2";#N/A,#N/A,FALSE,"Combined Balance2"}</definedName>
    <definedName name="wrn.fin" localSheetId="2"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wrn.fin" localSheetId="1"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wrn.fin"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wrn.Final." localSheetId="2" hidden="1">{"Final",#N/A,FALSE,"Feb-96"}</definedName>
    <definedName name="wrn.Final." localSheetId="1" hidden="1">{"Final",#N/A,FALSE,"Feb-96"}</definedName>
    <definedName name="wrn.Final." hidden="1">{"Final",#N/A,FALSE,"Feb-96"}</definedName>
    <definedName name="wrn.Financial." localSheetId="2"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wrn.Financial." localSheetId="1"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wrn.Financial." hidden="1">{#N/A,#N/A,FALSE,"Contents";#N/A,#N/A,FALSE,"Cash";#N/A,#N/A,FALSE,"Accts Rec";#N/A,#N/A,FALSE,"Prepaids &amp; Other";#N/A,#N/A,FALSE,"Property &amp; Equip";#N/A,#N/A,FALSE,"Property &amp; Equip ytd";#N/A,#N/A,FALSE,"Other Assets";#N/A,#N/A,FALSE,"AP Trade";#N/A,#N/A,FALSE,"Deferred Rev-ST";#N/A,#N/A,FALSE,"Accrued Payroll &amp; Benefits";#N/A,#N/A,FALSE,"Accrued Taxes Payable";#N/A,#N/A,FALSE,"Accounts Payable Other";#N/A,#N/A,FALSE,"Deferred Revenue";#N/A,#N/A,FALSE,"Notes Payable";#N/A,#N/A,FALSE,"Equity"}</definedName>
    <definedName name="wrn.FINANCIAL._.STATEMENTS." localSheetId="2"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wrn.FINANCIAL._.STATEMENTS." localSheetId="1"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wrn.FINANCIAL._.STATEMENTS." hidden="1">{#N/A,#N/A,FALSE,"EXHIBIT A";#N/A,#N/A,FALSE,"EXHIBIT B";#N/A,#N/A,FALSE,"EXHIBIT B-1";#N/A,#N/A,FALSE,"EXHIBIT C";#N/A,#N/A,FALSE,"EXHIBIT C-1";#N/A,#N/A,FALSE,"EXHIBIT D";#N/A,#N/A,FALSE,"EXHIBIT E";#N/A,#N/A,FALSE,"EXHIBIT F";#N/A,#N/A,FALSE,"EXHIBIT F-1";#N/A,#N/A,FALSE,"EXHIBIT G";#N/A,#N/A,FALSE,"EXHIBIT H";#N/A,#N/A,FALSE,"EXHIBIT I";#N/A,#N/A,FALSE,"EXHIBIT J";#N/A,#N/A,FALSE,"EXHIBIT K";#N/A,#N/A,FALSE,"EXHIBIT L";#N/A,#N/A,FALSE,"EXHIBIT M";#N/A,#N/A,FALSE,"EXHIBIT N";#N/A,#N/A,FALSE,"EXHIBIT X1";#N/A,#N/A,FALSE,"EXHIBIT X2"}</definedName>
    <definedName name="wrn.Financial._.Statements._.Wrk." localSheetId="2" hidden="1">{#N/A,#N/A,FALSE,"Sep 98";"Bal Sheet CY - Legal",#N/A,FALSE,"Sep 98";"Bal Sheet PY - Legal",#N/A,FALSE,"Sep 98";"Inc Stmt - Legal",#N/A,FALSE,"Sep 98";"Cash Flow - Legal",#N/A,FALSE,"Sep 98"}</definedName>
    <definedName name="wrn.Financial._.Statements._.Wrk." localSheetId="1" hidden="1">{#N/A,#N/A,FALSE,"Sep 98";"Bal Sheet CY - Legal",#N/A,FALSE,"Sep 98";"Bal Sheet PY - Legal",#N/A,FALSE,"Sep 98";"Inc Stmt - Legal",#N/A,FALSE,"Sep 98";"Cash Flow - Legal",#N/A,FALSE,"Sep 98"}</definedName>
    <definedName name="wrn.Financial._.Statements._.Wrk." hidden="1">{#N/A,#N/A,FALSE,"Sep 98";"Bal Sheet CY - Legal",#N/A,FALSE,"Sep 98";"Bal Sheet PY - Legal",#N/A,FALSE,"Sep 98";"Inc Stmt - Legal",#N/A,FALSE,"Sep 98";"Cash Flow - Legal",#N/A,FALSE,"Sep 98"}</definedName>
    <definedName name="wrn.financials." localSheetId="2" hidden="1">{"financial",#N/A,FALSE,"Financials";"fins_assump",#N/A,FALSE,"Financials";"enuff_is",#N/A,FALSE,"Financials";"enuff_bs",#N/A,FALSE,"Financials";"enuff_cf",#N/A,FALSE,"Financials";"enuff_ratios",#N/A,FALSE,"Financials";"dcnhs_is",#N/A,FALSE,"Financials";"dcnhs_cf",#N/A,FALSE,"Financials";"dcnhs_bs",#N/A,FALSE,"Financials";"dcnhs_na",#N/A,FALSE,"Financials"}</definedName>
    <definedName name="wrn.financials." localSheetId="1" hidden="1">{"financial",#N/A,FALSE,"Financials";"fins_assump",#N/A,FALSE,"Financials";"enuff_is",#N/A,FALSE,"Financials";"enuff_bs",#N/A,FALSE,"Financials";"enuff_cf",#N/A,FALSE,"Financials";"enuff_ratios",#N/A,FALSE,"Financials";"dcnhs_is",#N/A,FALSE,"Financials";"dcnhs_cf",#N/A,FALSE,"Financials";"dcnhs_bs",#N/A,FALSE,"Financials";"dcnhs_na",#N/A,FALSE,"Financials"}</definedName>
    <definedName name="wrn.financials." hidden="1">{"financial",#N/A,FALSE,"Financials";"fins_assump",#N/A,FALSE,"Financials";"enuff_is",#N/A,FALSE,"Financials";"enuff_bs",#N/A,FALSE,"Financials";"enuff_cf",#N/A,FALSE,"Financials";"enuff_ratios",#N/A,FALSE,"Financials";"dcnhs_is",#N/A,FALSE,"Financials";"dcnhs_cf",#N/A,FALSE,"Financials";"dcnhs_bs",#N/A,FALSE,"Financials";"dcnhs_na",#N/A,FALSE,"Financials"}</definedName>
    <definedName name="wrn.FINANCIALS._.10K." localSheetId="2" hidden="1">{#N/A,#N/A,FALSE,"BS";#N/A,#N/A,FALSE,"PL_10K";#N/A,#N/A,FALSE,"SOE";#N/A,#N/A,FALSE,"SCF"}</definedName>
    <definedName name="wrn.FINANCIALS._.10K." localSheetId="1" hidden="1">{#N/A,#N/A,FALSE,"BS";#N/A,#N/A,FALSE,"PL_10K";#N/A,#N/A,FALSE,"SOE";#N/A,#N/A,FALSE,"SCF"}</definedName>
    <definedName name="wrn.FINANCIALS._.10K." hidden="1">{#N/A,#N/A,FALSE,"BS";#N/A,#N/A,FALSE,"PL_10K";#N/A,#N/A,FALSE,"SOE";#N/A,#N/A,FALSE,"SCF"}</definedName>
    <definedName name="wrn.FINANCIALS._.10Q." localSheetId="2" hidden="1">{#N/A,#N/A,FALSE,"BS";#N/A,#N/A,FALSE,"PL_10Q";#N/A,#N/A,FALSE,"SOE";#N/A,#N/A,FALSE,"SCF"}</definedName>
    <definedName name="wrn.FINANCIALS._.10Q." localSheetId="1" hidden="1">{#N/A,#N/A,FALSE,"BS";#N/A,#N/A,FALSE,"PL_10Q";#N/A,#N/A,FALSE,"SOE";#N/A,#N/A,FALSE,"SCF"}</definedName>
    <definedName name="wrn.FINANCIALS._.10Q." hidden="1">{#N/A,#N/A,FALSE,"BS";#N/A,#N/A,FALSE,"PL_10Q";#N/A,#N/A,FALSE,"SOE";#N/A,#N/A,FALSE,"SCF"}</definedName>
    <definedName name="wrn.first2." localSheetId="2" hidden="1">{#N/A,#N/A,FALSE,"sum-don";#N/A,#N/A,FALSE,"inc-don"}</definedName>
    <definedName name="wrn.first2." localSheetId="1" hidden="1">{#N/A,#N/A,FALSE,"sum-don";#N/A,#N/A,FALSE,"inc-don"}</definedName>
    <definedName name="wrn.first2." hidden="1">{#N/A,#N/A,FALSE,"sum-don";#N/A,#N/A,FALSE,"inc-don"}</definedName>
    <definedName name="wrn.first3." localSheetId="2" hidden="1">{#N/A,#N/A,FALSE,"Summary";#N/A,#N/A,FALSE,"proj1";#N/A,#N/A,FALSE,"proj2"}</definedName>
    <definedName name="wrn.first3." localSheetId="1" hidden="1">{#N/A,#N/A,FALSE,"Summary";#N/A,#N/A,FALSE,"proj1";#N/A,#N/A,FALSE,"proj2"}</definedName>
    <definedName name="wrn.first3." hidden="1">{#N/A,#N/A,FALSE,"Summary";#N/A,#N/A,FALSE,"proj1";#N/A,#N/A,FALSE,"proj2"}</definedName>
    <definedName name="wrn.first4." localSheetId="2" hidden="1">{#N/A,#N/A,FALSE,"Summary";#N/A,#N/A,FALSE,"proj1";#N/A,#N/A,FALSE,"proj2";#N/A,#N/A,FALSE,"DCF"}</definedName>
    <definedName name="wrn.first4." localSheetId="1" hidden="1">{#N/A,#N/A,FALSE,"Summary";#N/A,#N/A,FALSE,"proj1";#N/A,#N/A,FALSE,"proj2";#N/A,#N/A,FALSE,"DCF"}</definedName>
    <definedName name="wrn.first4." hidden="1">{#N/A,#N/A,FALSE,"Summary";#N/A,#N/A,FALSE,"proj1";#N/A,#N/A,FALSE,"proj2";#N/A,#N/A,FALSE,"DCF"}</definedName>
    <definedName name="wrn.first5000." localSheetId="2" hidden="1">{#N/A,#N/A,FALSE,"sum-don";#N/A,#N/A,FALSE,"inc-don"}</definedName>
    <definedName name="wrn.first5000." localSheetId="1" hidden="1">{#N/A,#N/A,FALSE,"sum-don";#N/A,#N/A,FALSE,"inc-don"}</definedName>
    <definedName name="wrn.first5000." hidden="1">{#N/A,#N/A,FALSE,"sum-don";#N/A,#N/A,FALSE,"inc-don"}</definedName>
    <definedName name="wrn.Five._.Year._.Model." localSheetId="2" hidden="1">{"income statement",#N/A,TRUE,"is";"balance sheet",#N/A,TRUE,"bs";"cashflow",#N/A,TRUE,"cf";"rev summary",#N/A,TRUE,"rev summary";"VAD worldwide",#N/A,TRUE,"VAD (worldwide)";"VAD geog brkdwn",#N/A,TRUE,"VAD (geog breakdown)";"VAD sys wrld wide",#N/A,TRUE,"VADSystem (worldwide)";"VAD sys geog brkdwn",#N/A,TRUE,"VADSystem (geog breakdown)";"VAD sys geog brkdwn 2",#N/A,TRUE,"VADSystem (geog breakdown)";"VAG",#N/A,TRUE,"VAG";"CABG",#N/A,TRUE,"CABG";"milestones",#N/A,TRUE,"milestones";"VAD mkt sum",#N/A,TRUE,"VAD Market Sum";"VAD Mkt WW",#N/A,TRUE,"VAD Mkt (worldwide)";"VAD Mkt geog",#N/A,TRUE,"VAD Mkt (Geog)"}</definedName>
    <definedName name="wrn.Five._.Year._.Model." localSheetId="1" hidden="1">{"income statement",#N/A,TRUE,"is";"balance sheet",#N/A,TRUE,"bs";"cashflow",#N/A,TRUE,"cf";"rev summary",#N/A,TRUE,"rev summary";"VAD worldwide",#N/A,TRUE,"VAD (worldwide)";"VAD geog brkdwn",#N/A,TRUE,"VAD (geog breakdown)";"VAD sys wrld wide",#N/A,TRUE,"VADSystem (worldwide)";"VAD sys geog brkdwn",#N/A,TRUE,"VADSystem (geog breakdown)";"VAD sys geog brkdwn 2",#N/A,TRUE,"VADSystem (geog breakdown)";"VAG",#N/A,TRUE,"VAG";"CABG",#N/A,TRUE,"CABG";"milestones",#N/A,TRUE,"milestones";"VAD mkt sum",#N/A,TRUE,"VAD Market Sum";"VAD Mkt WW",#N/A,TRUE,"VAD Mkt (worldwide)";"VAD Mkt geog",#N/A,TRUE,"VAD Mkt (Geog)"}</definedName>
    <definedName name="wrn.Five._.Year._.Model." hidden="1">{"income statement",#N/A,TRUE,"is";"balance sheet",#N/A,TRUE,"bs";"cashflow",#N/A,TRUE,"cf";"rev summary",#N/A,TRUE,"rev summary";"VAD worldwide",#N/A,TRUE,"VAD (worldwide)";"VAD geog brkdwn",#N/A,TRUE,"VAD (geog breakdown)";"VAD sys wrld wide",#N/A,TRUE,"VADSystem (worldwide)";"VAD sys geog brkdwn",#N/A,TRUE,"VADSystem (geog breakdown)";"VAD sys geog brkdwn 2",#N/A,TRUE,"VADSystem (geog breakdown)";"VAG",#N/A,TRUE,"VAG";"CABG",#N/A,TRUE,"CABG";"milestones",#N/A,TRUE,"milestones";"VAD mkt sum",#N/A,TRUE,"VAD Market Sum";"VAD Mkt WW",#N/A,TRUE,"VAD Mkt (worldwide)";"VAD Mkt geog",#N/A,TRUE,"VAD Mkt (Geog)"}</definedName>
    <definedName name="wrn.FIVE._.YEAR._.PROJECTION." localSheetId="2" hidden="1">{"FIVEYEAR",#N/A,TRUE,"SUMMARY";"FIVEYEAR",#N/A,TRUE,"Ratios";"FIVEYEAR",#N/A,TRUE,"Revenue";"FIVEYEAR",#N/A,TRUE,"DETAIL";"FIVEYEAR",#N/A,TRUE,"Payroll"}</definedName>
    <definedName name="wrn.FIVE._.YEAR._.PROJECTION." localSheetId="1" hidden="1">{"FIVEYEAR",#N/A,TRUE,"SUMMARY";"FIVEYEAR",#N/A,TRUE,"Ratios";"FIVEYEAR",#N/A,TRUE,"Revenue";"FIVEYEAR",#N/A,TRUE,"DETAIL";"FIVEYEAR",#N/A,TRUE,"Payroll"}</definedName>
    <definedName name="wrn.FIVE._.YEAR._.PROJECTION." hidden="1">{"FIVEYEAR",#N/A,TRUE,"SUMMARY";"FIVEYEAR",#N/A,TRUE,"Ratios";"FIVEYEAR",#N/A,TRUE,"Revenue";"FIVEYEAR",#N/A,TRUE,"DETAIL";"FIVEYEAR",#N/A,TRUE,"Payroll"}</definedName>
    <definedName name="wrn.FLASH." localSheetId="2" hidden="1">{#N/A,#N/A,FALSE,"OutlK-QTD";#N/A,#N/A,FALSE,"BKLG";#N/A,#N/A,FALSE,"BKLG Link";#N/A,#N/A,FALSE,"OEMBILL";#N/A,#N/A,FALSE,"Pre_Book";#N/A,#N/A,FALSE,"Delinq_outQ3"}</definedName>
    <definedName name="wrn.FLASH." localSheetId="1" hidden="1">{#N/A,#N/A,FALSE,"OutlK-QTD";#N/A,#N/A,FALSE,"BKLG";#N/A,#N/A,FALSE,"BKLG Link";#N/A,#N/A,FALSE,"OEMBILL";#N/A,#N/A,FALSE,"Pre_Book";#N/A,#N/A,FALSE,"Delinq_outQ3"}</definedName>
    <definedName name="wrn.FLASH." hidden="1">{#N/A,#N/A,FALSE,"OutlK-QTD";#N/A,#N/A,FALSE,"BKLG";#N/A,#N/A,FALSE,"BKLG Link";#N/A,#N/A,FALSE,"OEMBILL";#N/A,#N/A,FALSE,"Pre_Book";#N/A,#N/A,FALSE,"Delinq_outQ3"}</definedName>
    <definedName name="wrn.Foothills." localSheetId="2" hidden="1">{#N/A,#N/A,FALSE,"assump-L"}</definedName>
    <definedName name="wrn.Foothills." localSheetId="1" hidden="1">{#N/A,#N/A,FALSE,"assump-L"}</definedName>
    <definedName name="wrn.Foothills." hidden="1">{#N/A,#N/A,FALSE,"assump-L"}</definedName>
    <definedName name="wrn.form." localSheetId="2" hidden="1">{"general",#N/A,TRUE,"Description";"financial",#N/A,TRUE,"Financials";"volume",#N/A,TRUE,"Volumes";"revexp",#N/A,TRUE,"Rev_Exp";"investment",#N/A,TRUE,"Capital";"fins_assump",#N/A,TRUE,"Financials";"enuff_is",#N/A,TRUE,"Financials";"enuff_bs",#N/A,TRUE,"Financials";"enuff_cf",#N/A,TRUE,"Financials";"enuff_ratios",#N/A,TRUE,"Financials";"dcnhs_is",#N/A,TRUE,"Financials";"dcnhs_bs",#N/A,TRUE,"Financials";"dcnhs_cf",#N/A,TRUE,"Financials";"dcnhs_na",#N/A,TRUE,"Financials";"npv",#N/A,TRUE,"NPV"}</definedName>
    <definedName name="wrn.form." localSheetId="1" hidden="1">{"general",#N/A,TRUE,"Description";"financial",#N/A,TRUE,"Financials";"volume",#N/A,TRUE,"Volumes";"revexp",#N/A,TRUE,"Rev_Exp";"investment",#N/A,TRUE,"Capital";"fins_assump",#N/A,TRUE,"Financials";"enuff_is",#N/A,TRUE,"Financials";"enuff_bs",#N/A,TRUE,"Financials";"enuff_cf",#N/A,TRUE,"Financials";"enuff_ratios",#N/A,TRUE,"Financials";"dcnhs_is",#N/A,TRUE,"Financials";"dcnhs_bs",#N/A,TRUE,"Financials";"dcnhs_cf",#N/A,TRUE,"Financials";"dcnhs_na",#N/A,TRUE,"Financials";"npv",#N/A,TRUE,"NPV"}</definedName>
    <definedName name="wrn.form." hidden="1">{"general",#N/A,TRUE,"Description";"financial",#N/A,TRUE,"Financials";"volume",#N/A,TRUE,"Volumes";"revexp",#N/A,TRUE,"Rev_Exp";"investment",#N/A,TRUE,"Capital";"fins_assump",#N/A,TRUE,"Financials";"enuff_is",#N/A,TRUE,"Financials";"enuff_bs",#N/A,TRUE,"Financials";"enuff_cf",#N/A,TRUE,"Financials";"enuff_ratios",#N/A,TRUE,"Financials";"dcnhs_is",#N/A,TRUE,"Financials";"dcnhs_bs",#N/A,TRUE,"Financials";"dcnhs_cf",#N/A,TRUE,"Financials";"dcnhs_na",#N/A,TRUE,"Financials";"npv",#N/A,TRUE,"NPV"}</definedName>
    <definedName name="wrn.formula._.pages." localSheetId="2" hidden="1">{"field_exam_formula_summary",#N/A,FALSE,"Input";"multi_co_formula",#N/A,FALSE,"Input";"availability_comparison",#N/A,FALSE,"AR";"general_input_area",#N/A,FALSE,"Input";"ineligible_summary",#N/A,FALSE,"AR"}</definedName>
    <definedName name="wrn.formula._.pages." localSheetId="1" hidden="1">{"field_exam_formula_summary",#N/A,FALSE,"Input";"multi_co_formula",#N/A,FALSE,"Input";"availability_comparison",#N/A,FALSE,"AR";"general_input_area",#N/A,FALSE,"Input";"ineligible_summary",#N/A,FALSE,"AR"}</definedName>
    <definedName name="wrn.formula._.pages." hidden="1">{"field_exam_formula_summary",#N/A,FALSE,"Input";"multi_co_formula",#N/A,FALSE,"Input";"availability_comparison",#N/A,FALSE,"AR";"general_input_area",#N/A,FALSE,"Input";"ineligible_summary",#N/A,FALSE,"AR"}</definedName>
    <definedName name="wrn.FOUR._.CASES." localSheetId="2" hidden="1">{"MODEL","ALL STOCK",FALSE,"CS First Boston Merger Model";"MODEL","ALL CASH",FALSE,"CS First Boston Merger Model";"MODEL","ALL CASH WITH EQUITY OFFERING",FALSE,"CS First Boston Merger Model";"MODEL","HALF CASH/HALF STOCK",FALSE,"CS First Boston Merger Model"}</definedName>
    <definedName name="wrn.FOUR._.CASES." localSheetId="1" hidden="1">{"MODEL","ALL STOCK",FALSE,"CS First Boston Merger Model";"MODEL","ALL CASH",FALSE,"CS First Boston Merger Model";"MODEL","ALL CASH WITH EQUITY OFFERING",FALSE,"CS First Boston Merger Model";"MODEL","HALF CASH/HALF STOCK",FALSE,"CS First Boston Merger Model"}</definedName>
    <definedName name="wrn.FOUR._.CASES." hidden="1">{"MODEL","ALL STOCK",FALSE,"CS First Boston Merger Model";"MODEL","ALL CASH",FALSE,"CS First Boston Merger Model";"MODEL","ALL CASH WITH EQUITY OFFERING",FALSE,"CS First Boston Merger Model";"MODEL","HALF CASH/HALF STOCK",FALSE,"CS First Boston Merger Model"}</definedName>
    <definedName name="wrn.FS._.AND._.TBLS._.10K." localSheetId="2" hidden="1">{#N/A,#N/A,TRUE,"BS";#N/A,#N/A,TRUE,"PL";#N/A,#N/A,TRUE,"SOE";#N/A,#N/A,TRUE,"SCF";#N/A,#N/A,TRUE,"SFD 5 YRS";#N/A,#N/A,TRUE,"Table 1 Annual";#N/A,#N/A,TRUE,"Tables 2 to 4 PL";#N/A,#N/A,TRUE,"Tables 5 to 9 ALLL";#N/A,#N/A,TRUE,"Table 10 to 13 - Balance Sheet";#N/A,#N/A,TRUE,"Table 14 SFD by Quarter";#N/A,#N/A,TRUE,"Table 15 and 16 risk y cashflow";#N/A,#N/A,TRUE,"BHS Financial Statement"}</definedName>
    <definedName name="wrn.FS._.AND._.TBLS._.10K." localSheetId="1" hidden="1">{#N/A,#N/A,TRUE,"BS";#N/A,#N/A,TRUE,"PL";#N/A,#N/A,TRUE,"SOE";#N/A,#N/A,TRUE,"SCF";#N/A,#N/A,TRUE,"SFD 5 YRS";#N/A,#N/A,TRUE,"Table 1 Annual";#N/A,#N/A,TRUE,"Tables 2 to 4 PL";#N/A,#N/A,TRUE,"Tables 5 to 9 ALLL";#N/A,#N/A,TRUE,"Table 10 to 13 - Balance Sheet";#N/A,#N/A,TRUE,"Table 14 SFD by Quarter";#N/A,#N/A,TRUE,"Table 15 and 16 risk y cashflow";#N/A,#N/A,TRUE,"BHS Financial Statement"}</definedName>
    <definedName name="wrn.FS._.AND._.TBLS._.10K." hidden="1">{#N/A,#N/A,TRUE,"BS";#N/A,#N/A,TRUE,"PL";#N/A,#N/A,TRUE,"SOE";#N/A,#N/A,TRUE,"SCF";#N/A,#N/A,TRUE,"SFD 5 YRS";#N/A,#N/A,TRUE,"Table 1 Annual";#N/A,#N/A,TRUE,"Tables 2 to 4 PL";#N/A,#N/A,TRUE,"Tables 5 to 9 ALLL";#N/A,#N/A,TRUE,"Table 10 to 13 - Balance Sheet";#N/A,#N/A,TRUE,"Table 14 SFD by Quarter";#N/A,#N/A,TRUE,"Table 15 and 16 risk y cashflow";#N/A,#N/A,TRUE,"BHS Financial Statement"}</definedName>
    <definedName name="wrn.Full." localSheetId="2" hidden="1">{"Comp1",#N/A,FALSE,"COMP";"Comp2",#N/A,FALSE,"COMP";"Comp3",#N/A,FALSE,"COMP";"Comp4",#N/A,FALSE,"COMP"}</definedName>
    <definedName name="wrn.Full." localSheetId="1" hidden="1">{"Comp1",#N/A,FALSE,"COMP";"Comp2",#N/A,FALSE,"COMP";"Comp3",#N/A,FALSE,"COMP";"Comp4",#N/A,FALSE,"COMP"}</definedName>
    <definedName name="wrn.Full." hidden="1">{"Comp1",#N/A,FALSE,"COMP";"Comp2",#N/A,FALSE,"COMP";"Comp3",#N/A,FALSE,"COMP";"Comp4",#N/A,FALSE,"COMP"}</definedName>
    <definedName name="wrn.full._.report."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_1"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_1"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_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_1_1"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_1_1"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_1_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_2"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_2"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1_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2"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2"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3"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3"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4"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4"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5"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5"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_from_DBAB_5"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ACQ." localSheetId="2" hidden="1">{#N/A,#N/A,FALSE,"Summary";#N/A,#N/A,FALSE,"Proforma";#N/A,#N/A,FALSE,"Tx"}</definedName>
    <definedName name="wrn.FULL_ACQ." localSheetId="1" hidden="1">{#N/A,#N/A,FALSE,"Summary";#N/A,#N/A,FALSE,"Proforma";#N/A,#N/A,FALSE,"Tx"}</definedName>
    <definedName name="wrn.FULL_ACQ." hidden="1">{#N/A,#N/A,FALSE,"Summary";#N/A,#N/A,FALSE,"Proforma";#N/A,#N/A,FALSE,"Tx"}</definedName>
    <definedName name="wrn.Fund._.II." localSheetId="2" hidden="1">{#N/A,#N/A,TRUE,"Fd II Bullets";#N/A,#N/A,TRUE,"FD II Portfolio Summary";#N/A,#N/A,TRUE,"BV Valuation";#N/A,#N/A,TRUE,"FV Valuation";#N/A,#N/A,TRUE,"Fd II Cap. Position ";#N/A,#N/A,TRUE,"JRI";#N/A,#N/A,TRUE,"Weasler";#N/A,#N/A,TRUE,"Weasler val";#N/A,#N/A,TRUE,"NDS ";#N/A,#N/A,TRUE,"J Chain";#N/A,#N/A,TRUE,"J Chain Val";#N/A,#N/A,TRUE,"Monona";#N/A,#N/A,TRUE,"Monona Val";#N/A,#N/A,TRUE,"Stronghaven";#N/A,#N/A,TRUE,"Connor";#N/A,#N/A,TRUE,"DSI";#N/A,#N/A,TRUE,"DSI Val";#N/A,#N/A,TRUE,"HWC";#N/A,#N/A,TRUE,"Temple";#N/A,#N/A,TRUE,"Temple Val"}</definedName>
    <definedName name="wrn.Fund._.II." localSheetId="1" hidden="1">{#N/A,#N/A,TRUE,"Fd II Bullets";#N/A,#N/A,TRUE,"FD II Portfolio Summary";#N/A,#N/A,TRUE,"BV Valuation";#N/A,#N/A,TRUE,"FV Valuation";#N/A,#N/A,TRUE,"Fd II Cap. Position ";#N/A,#N/A,TRUE,"JRI";#N/A,#N/A,TRUE,"Weasler";#N/A,#N/A,TRUE,"Weasler val";#N/A,#N/A,TRUE,"NDS ";#N/A,#N/A,TRUE,"J Chain";#N/A,#N/A,TRUE,"J Chain Val";#N/A,#N/A,TRUE,"Monona";#N/A,#N/A,TRUE,"Monona Val";#N/A,#N/A,TRUE,"Stronghaven";#N/A,#N/A,TRUE,"Connor";#N/A,#N/A,TRUE,"DSI";#N/A,#N/A,TRUE,"DSI Val";#N/A,#N/A,TRUE,"HWC";#N/A,#N/A,TRUE,"Temple";#N/A,#N/A,TRUE,"Temple Val"}</definedName>
    <definedName name="wrn.Fund._.II." hidden="1">{#N/A,#N/A,TRUE,"Fd II Bullets";#N/A,#N/A,TRUE,"FD II Portfolio Summary";#N/A,#N/A,TRUE,"BV Valuation";#N/A,#N/A,TRUE,"FV Valuation";#N/A,#N/A,TRUE,"Fd II Cap. Position ";#N/A,#N/A,TRUE,"JRI";#N/A,#N/A,TRUE,"Weasler";#N/A,#N/A,TRUE,"Weasler val";#N/A,#N/A,TRUE,"NDS ";#N/A,#N/A,TRUE,"J Chain";#N/A,#N/A,TRUE,"J Chain Val";#N/A,#N/A,TRUE,"Monona";#N/A,#N/A,TRUE,"Monona Val";#N/A,#N/A,TRUE,"Stronghaven";#N/A,#N/A,TRUE,"Connor";#N/A,#N/A,TRUE,"DSI";#N/A,#N/A,TRUE,"DSI Val";#N/A,#N/A,TRUE,"HWC";#N/A,#N/A,TRUE,"Temple";#N/A,#N/A,TRUE,"Temple Val"}</definedName>
    <definedName name="wrn.Fund._.II._.Adv.._.Brd._.June._.2000." localSheetId="2" hidden="1">{#N/A,#N/A,TRUE,"FD II Portfolio Summary";#N/A,#N/A,TRUE,"JRI";#N/A,#N/A,TRUE,"NDS";#N/A,#N/A,TRUE,"Weasler";#N/A,#N/A,TRUE,"Stronghaven";#N/A,#N/A,TRUE,"Connor";#N/A,#N/A,TRUE,"Docu";#N/A,#N/A,TRUE,"HWC";#N/A,#N/A,TRUE,"Temple"}</definedName>
    <definedName name="wrn.Fund._.II._.Adv.._.Brd._.June._.2000." localSheetId="1" hidden="1">{#N/A,#N/A,TRUE,"FD II Portfolio Summary";#N/A,#N/A,TRUE,"JRI";#N/A,#N/A,TRUE,"NDS";#N/A,#N/A,TRUE,"Weasler";#N/A,#N/A,TRUE,"Stronghaven";#N/A,#N/A,TRUE,"Connor";#N/A,#N/A,TRUE,"Docu";#N/A,#N/A,TRUE,"HWC";#N/A,#N/A,TRUE,"Temple"}</definedName>
    <definedName name="wrn.Fund._.II._.Adv.._.Brd._.June._.2000." hidden="1">{#N/A,#N/A,TRUE,"FD II Portfolio Summary";#N/A,#N/A,TRUE,"JRI";#N/A,#N/A,TRUE,"NDS";#N/A,#N/A,TRUE,"Weasler";#N/A,#N/A,TRUE,"Stronghaven";#N/A,#N/A,TRUE,"Connor";#N/A,#N/A,TRUE,"Docu";#N/A,#N/A,TRUE,"HWC";#N/A,#N/A,TRUE,"Temple"}</definedName>
    <definedName name="wrn.Fund._.II._.Adv._.Mtg.." localSheetId="2"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wrn.Fund._.II._.Adv._.Mtg.." localSheetId="1"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wrn.Fund._.II._.Adv._.Mtg.." hidden="1">{#N/A,#N/A,TRUE,"BV Valuation II";#N/A,#N/A,TRUE,"FV Valuation";#N/A,#N/A,TRUE,"Fd II Cap. Position ";#N/A,#N/A,TRUE,"JRI";#N/A,#N/A,TRUE,"Weasler";#N/A,#N/A,TRUE,"NDS ";#N/A,#N/A,TRUE,"J Chain";#N/A,#N/A,TRUE,"Monona";#N/A,#N/A,TRUE,"Stronghaven";#N/A,#N/A,TRUE,"Connor";#N/A,#N/A,TRUE,"DSI";#N/A,#N/A,TRUE,"HWC";#N/A,#N/A,TRUE,"Temple";#N/A,#N/A,TRUE,"F3 Bullets";#N/A,#N/A,TRUE,"FD II Portfolio Summary";#N/A,#N/A,TRUE,"BV Valuation";#N/A,#N/A,TRUE,"MV Valuation";#N/A,#N/A,TRUE,"Fd III Cap. Position ";#N/A,#N/A,TRUE,"Beacon";#N/A,#N/A,TRUE,"CII";#N/A,#N/A,TRUE,"MCA";#N/A,#N/A,TRUE,"Elm";#N/A,#N/A,TRUE,"Tharco";#N/A,#N/A,TRUE,"Dee H";#N/A,#N/A,TRUE,"Globe";#N/A,#N/A,TRUE,"Hunt Valve";#N/A,#N/A,TRUE,"KBA";#N/A,#N/A,TRUE,"Glassmaster";#N/A,#N/A,TRUE,"May";#N/A,#N/A,TRUE,"CBSA";#N/A,#N/A,TRUE,"ACE"}</definedName>
    <definedName name="wrn.Fund._.II._.Mtg.." localSheetId="2"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wrn.Fund._.II._.Mtg.." localSheetId="1"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wrn.Fund._.II._.Mtg.."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wrn.Fund._.III." localSheetId="2" hidden="1">{#N/A,#N/A,TRUE,"F3 Bullets";#N/A,#N/A,TRUE,"FD III Port Summ";#N/A,#N/A,TRUE,"BV Valuation";#N/A,#N/A,TRUE,"Fd III Cap. Position ";#N/A,#N/A,TRUE,"Beacon";#N/A,#N/A,TRUE,"Beacon (2)";#N/A,#N/A,TRUE,"CII";#N/A,#N/A,TRUE,"CII 2";#N/A,#N/A,TRUE,"MCA";#N/A,#N/A,TRUE,"Elm";#N/A,#N/A,TRUE,"Tharco";#N/A,#N/A,TRUE,"Dee H";#N/A,#N/A,TRUE,"Globe";#N/A,#N/A,TRUE,"Hunt Valve";#N/A,#N/A,TRUE,"KBA";#N/A,#N/A,TRUE,"Glassmaster";#N/A,#N/A,TRUE,"May"}</definedName>
    <definedName name="wrn.Fund._.III." localSheetId="1" hidden="1">{#N/A,#N/A,TRUE,"F3 Bullets";#N/A,#N/A,TRUE,"FD III Port Summ";#N/A,#N/A,TRUE,"BV Valuation";#N/A,#N/A,TRUE,"Fd III Cap. Position ";#N/A,#N/A,TRUE,"Beacon";#N/A,#N/A,TRUE,"Beacon (2)";#N/A,#N/A,TRUE,"CII";#N/A,#N/A,TRUE,"CII 2";#N/A,#N/A,TRUE,"MCA";#N/A,#N/A,TRUE,"Elm";#N/A,#N/A,TRUE,"Tharco";#N/A,#N/A,TRUE,"Dee H";#N/A,#N/A,TRUE,"Globe";#N/A,#N/A,TRUE,"Hunt Valve";#N/A,#N/A,TRUE,"KBA";#N/A,#N/A,TRUE,"Glassmaster";#N/A,#N/A,TRUE,"May"}</definedName>
    <definedName name="wrn.Fund._.III." hidden="1">{#N/A,#N/A,TRUE,"F3 Bullets";#N/A,#N/A,TRUE,"FD III Port Summ";#N/A,#N/A,TRUE,"BV Valuation";#N/A,#N/A,TRUE,"Fd III Cap. Position ";#N/A,#N/A,TRUE,"Beacon";#N/A,#N/A,TRUE,"Beacon (2)";#N/A,#N/A,TRUE,"CII";#N/A,#N/A,TRUE,"CII 2";#N/A,#N/A,TRUE,"MCA";#N/A,#N/A,TRUE,"Elm";#N/A,#N/A,TRUE,"Tharco";#N/A,#N/A,TRUE,"Dee H";#N/A,#N/A,TRUE,"Globe";#N/A,#N/A,TRUE,"Hunt Valve";#N/A,#N/A,TRUE,"KBA";#N/A,#N/A,TRUE,"Glassmaster";#N/A,#N/A,TRUE,"May"}</definedName>
    <definedName name="wrn.Fund._.III._.Adv.._.Brd.._.June._.2000." localSheetId="2" hidden="1">{#N/A,#N/A,TRUE,"FD III Port Summ";#N/A,#N/A,TRUE,"Beacon";#N/A,#N/A,TRUE,"CII";#N/A,#N/A,TRUE,"MCA";#N/A,#N/A,TRUE,"Elm";#N/A,#N/A,TRUE,"Tharco";#N/A,#N/A,TRUE,"Dee H";#N/A,#N/A,TRUE,"Globe";#N/A,#N/A,TRUE,"Hunt Valve";#N/A,#N/A,TRUE,"KBA";#N/A,#N/A,TRUE,"Glassmaster";#N/A,#N/A,TRUE,"MLS";#N/A,#N/A,TRUE,"CBSA";#N/A,#N/A,TRUE,"ACE";#N/A,#N/A,TRUE,"United Central";#N/A,#N/A,TRUE,"Jakel";#N/A,#N/A,TRUE,"Lake City "}</definedName>
    <definedName name="wrn.Fund._.III._.Adv.._.Brd.._.June._.2000." localSheetId="1" hidden="1">{#N/A,#N/A,TRUE,"FD III Port Summ";#N/A,#N/A,TRUE,"Beacon";#N/A,#N/A,TRUE,"CII";#N/A,#N/A,TRUE,"MCA";#N/A,#N/A,TRUE,"Elm";#N/A,#N/A,TRUE,"Tharco";#N/A,#N/A,TRUE,"Dee H";#N/A,#N/A,TRUE,"Globe";#N/A,#N/A,TRUE,"Hunt Valve";#N/A,#N/A,TRUE,"KBA";#N/A,#N/A,TRUE,"Glassmaster";#N/A,#N/A,TRUE,"MLS";#N/A,#N/A,TRUE,"CBSA";#N/A,#N/A,TRUE,"ACE";#N/A,#N/A,TRUE,"United Central";#N/A,#N/A,TRUE,"Jakel";#N/A,#N/A,TRUE,"Lake City "}</definedName>
    <definedName name="wrn.Fund._.III._.Adv.._.Brd.._.June._.2000." hidden="1">{#N/A,#N/A,TRUE,"FD III Port Summ";#N/A,#N/A,TRUE,"Beacon";#N/A,#N/A,TRUE,"CII";#N/A,#N/A,TRUE,"MCA";#N/A,#N/A,TRUE,"Elm";#N/A,#N/A,TRUE,"Tharco";#N/A,#N/A,TRUE,"Dee H";#N/A,#N/A,TRUE,"Globe";#N/A,#N/A,TRUE,"Hunt Valve";#N/A,#N/A,TRUE,"KBA";#N/A,#N/A,TRUE,"Glassmaster";#N/A,#N/A,TRUE,"MLS";#N/A,#N/A,TRUE,"CBSA";#N/A,#N/A,TRUE,"ACE";#N/A,#N/A,TRUE,"United Central";#N/A,#N/A,TRUE,"Jakel";#N/A,#N/A,TRUE,"Lake City "}</definedName>
    <definedName name="wrn.Fund._.III._.Adv._.Mtg.." localSheetId="2" hidden="1">{#N/A,#N/A,TRUE,"F3 Bullets";#N/A,#N/A,TRUE,"FD III Port Summ";#N/A,#N/A,TRUE,"BV Valuation";#N/A,#N/A,TRUE,"MV Valuation";#N/A,#N/A,TRUE,"Fd III Cap. Position ";#N/A,#N/A,TRUE,"Beacon";#N/A,#N/A,TRUE,"CII";#N/A,#N/A,TRUE,"MCA";#N/A,#N/A,TRUE,"Elm";#N/A,#N/A,TRUE,"Tharco";#N/A,#N/A,TRUE,"Dee H";#N/A,#N/A,TRUE,"Globe";#N/A,#N/A,TRUE,"Hunt Valve";#N/A,#N/A,TRUE,"KBA";#N/A,#N/A,TRUE,"Glassmaster";#N/A,#N/A,TRUE,"May";#N/A,#N/A,TRUE,"ACE"}</definedName>
    <definedName name="wrn.Fund._.III._.Adv._.Mtg.." localSheetId="1" hidden="1">{#N/A,#N/A,TRUE,"F3 Bullets";#N/A,#N/A,TRUE,"FD III Port Summ";#N/A,#N/A,TRUE,"BV Valuation";#N/A,#N/A,TRUE,"MV Valuation";#N/A,#N/A,TRUE,"Fd III Cap. Position ";#N/A,#N/A,TRUE,"Beacon";#N/A,#N/A,TRUE,"CII";#N/A,#N/A,TRUE,"MCA";#N/A,#N/A,TRUE,"Elm";#N/A,#N/A,TRUE,"Tharco";#N/A,#N/A,TRUE,"Dee H";#N/A,#N/A,TRUE,"Globe";#N/A,#N/A,TRUE,"Hunt Valve";#N/A,#N/A,TRUE,"KBA";#N/A,#N/A,TRUE,"Glassmaster";#N/A,#N/A,TRUE,"May";#N/A,#N/A,TRUE,"ACE"}</definedName>
    <definedName name="wrn.Fund._.III._.Adv._.Mtg.." hidden="1">{#N/A,#N/A,TRUE,"F3 Bullets";#N/A,#N/A,TRUE,"FD III Port Summ";#N/A,#N/A,TRUE,"BV Valuation";#N/A,#N/A,TRUE,"MV Valuation";#N/A,#N/A,TRUE,"Fd III Cap. Position ";#N/A,#N/A,TRUE,"Beacon";#N/A,#N/A,TRUE,"CII";#N/A,#N/A,TRUE,"MCA";#N/A,#N/A,TRUE,"Elm";#N/A,#N/A,TRUE,"Tharco";#N/A,#N/A,TRUE,"Dee H";#N/A,#N/A,TRUE,"Globe";#N/A,#N/A,TRUE,"Hunt Valve";#N/A,#N/A,TRUE,"KBA";#N/A,#N/A,TRUE,"Glassmaster";#N/A,#N/A,TRUE,"May";#N/A,#N/A,TRUE,"ACE"}</definedName>
    <definedName name="wrn.Fund._.IV._.Adv.._.Brd.._.June._.2000." localSheetId="2" hidden="1">{#N/A,#N/A,TRUE,"FD IV Portfolio Summary ";#N/A,#N/A,TRUE,"Western";#N/A,#N/A,TRUE,"Kranson";#N/A,#N/A,TRUE,"ARC";#N/A,#N/A,TRUE,"Precise";#N/A,#N/A,TRUE,"WNA"}</definedName>
    <definedName name="wrn.Fund._.IV._.Adv.._.Brd.._.June._.2000." localSheetId="1" hidden="1">{#N/A,#N/A,TRUE,"FD IV Portfolio Summary ";#N/A,#N/A,TRUE,"Western";#N/A,#N/A,TRUE,"Kranson";#N/A,#N/A,TRUE,"ARC";#N/A,#N/A,TRUE,"Precise";#N/A,#N/A,TRUE,"WNA"}</definedName>
    <definedName name="wrn.Fund._.IV._.Adv.._.Brd.._.June._.2000." hidden="1">{#N/A,#N/A,TRUE,"FD IV Portfolio Summary ";#N/A,#N/A,TRUE,"Western";#N/A,#N/A,TRUE,"Kranson";#N/A,#N/A,TRUE,"ARC";#N/A,#N/A,TRUE,"Precise";#N/A,#N/A,TRUE,"WNA"}</definedName>
    <definedName name="wrn.FY._.2000." localSheetId="2" hidden="1">{#N/A,#N/A,TRUE,"Cover00";#N/A,#N/A,TRUE,"Contents";#N/A,#N/A,TRUE,"IS00";#N/A,#N/A,TRUE,"BS00";#N/A,#N/A,TRUE,"CF00";#N/A,#N/A,TRUE,"SE00";#N/A,#N/A,TRUE,"COGS00";#N/A,#N/A,TRUE,"SG&amp;A00";#N/A,#N/A,TRUE,"Interest00";#N/A,#N/A,TRUE,"Stats00";#N/A,#N/A,TRUE,"Covenants00"}</definedName>
    <definedName name="wrn.FY._.2000." localSheetId="1" hidden="1">{#N/A,#N/A,TRUE,"Cover00";#N/A,#N/A,TRUE,"Contents";#N/A,#N/A,TRUE,"IS00";#N/A,#N/A,TRUE,"BS00";#N/A,#N/A,TRUE,"CF00";#N/A,#N/A,TRUE,"SE00";#N/A,#N/A,TRUE,"COGS00";#N/A,#N/A,TRUE,"SG&amp;A00";#N/A,#N/A,TRUE,"Interest00";#N/A,#N/A,TRUE,"Stats00";#N/A,#N/A,TRUE,"Covenants00"}</definedName>
    <definedName name="wrn.FY._.2000." hidden="1">{#N/A,#N/A,TRUE,"Cover00";#N/A,#N/A,TRUE,"Contents";#N/A,#N/A,TRUE,"IS00";#N/A,#N/A,TRUE,"BS00";#N/A,#N/A,TRUE,"CF00";#N/A,#N/A,TRUE,"SE00";#N/A,#N/A,TRUE,"COGS00";#N/A,#N/A,TRUE,"SG&amp;A00";#N/A,#N/A,TRUE,"Interest00";#N/A,#N/A,TRUE,"Stats00";#N/A,#N/A,TRUE,"Covenants00"}</definedName>
    <definedName name="wrn.FY._.2001." localSheetId="2" hidden="1">{#N/A,#N/A,TRUE,"Cover01";#N/A,#N/A,TRUE,"Contents";#N/A,#N/A,TRUE,"IS01";#N/A,#N/A,TRUE,"BS01";#N/A,#N/A,TRUE,"CF01";#N/A,#N/A,TRUE,"SE01";#N/A,#N/A,TRUE,"COGS01";#N/A,#N/A,TRUE,"SG&amp;A01";#N/A,#N/A,TRUE,"Interest01";#N/A,#N/A,TRUE,"Stats01";#N/A,#N/A,TRUE,"Covenants01"}</definedName>
    <definedName name="wrn.FY._.2001." localSheetId="1" hidden="1">{#N/A,#N/A,TRUE,"Cover01";#N/A,#N/A,TRUE,"Contents";#N/A,#N/A,TRUE,"IS01";#N/A,#N/A,TRUE,"BS01";#N/A,#N/A,TRUE,"CF01";#N/A,#N/A,TRUE,"SE01";#N/A,#N/A,TRUE,"COGS01";#N/A,#N/A,TRUE,"SG&amp;A01";#N/A,#N/A,TRUE,"Interest01";#N/A,#N/A,TRUE,"Stats01";#N/A,#N/A,TRUE,"Covenants01"}</definedName>
    <definedName name="wrn.FY._.2001." hidden="1">{#N/A,#N/A,TRUE,"Cover01";#N/A,#N/A,TRUE,"Contents";#N/A,#N/A,TRUE,"IS01";#N/A,#N/A,TRUE,"BS01";#N/A,#N/A,TRUE,"CF01";#N/A,#N/A,TRUE,"SE01";#N/A,#N/A,TRUE,"COGS01";#N/A,#N/A,TRUE,"SG&amp;A01";#N/A,#N/A,TRUE,"Interest01";#N/A,#N/A,TRUE,"Stats01";#N/A,#N/A,TRUE,"Covenants01"}</definedName>
    <definedName name="wrn.FY._.2002." localSheetId="2" hidden="1">{#N/A,#N/A,TRUE,"Cover02";"Fiscal Year 2002",#N/A,TRUE,"IS";"Fiscal Year 2002",#N/A,TRUE,"BS";"Fiscal Year 2002",#N/A,TRUE,"CF";"Fiscal Year 2002",#N/A,TRUE,"SE";"Fiscal Year 2002",#N/A,TRUE,"COGS";"Fiscal Year 2002",#N/A,TRUE,"SG&amp;A";"Fiscal Year 2002",#N/A,TRUE,"Interest";"Fiscal Year 2002",#N/A,TRUE,"Stats";"Fiscal Year 2002",#N/A,TRUE,"Fixed-Variable";"Fiscal Year 2002",#N/A,TRUE,"Lumber Inv"}</definedName>
    <definedName name="wrn.FY._.2002." localSheetId="1" hidden="1">{#N/A,#N/A,TRUE,"Cover02";"Fiscal Year 2002",#N/A,TRUE,"IS";"Fiscal Year 2002",#N/A,TRUE,"BS";"Fiscal Year 2002",#N/A,TRUE,"CF";"Fiscal Year 2002",#N/A,TRUE,"SE";"Fiscal Year 2002",#N/A,TRUE,"COGS";"Fiscal Year 2002",#N/A,TRUE,"SG&amp;A";"Fiscal Year 2002",#N/A,TRUE,"Interest";"Fiscal Year 2002",#N/A,TRUE,"Stats";"Fiscal Year 2002",#N/A,TRUE,"Fixed-Variable";"Fiscal Year 2002",#N/A,TRUE,"Lumber Inv"}</definedName>
    <definedName name="wrn.FY._.2002." hidden="1">{#N/A,#N/A,TRUE,"Cover02";"Fiscal Year 2002",#N/A,TRUE,"IS";"Fiscal Year 2002",#N/A,TRUE,"BS";"Fiscal Year 2002",#N/A,TRUE,"CF";"Fiscal Year 2002",#N/A,TRUE,"SE";"Fiscal Year 2002",#N/A,TRUE,"COGS";"Fiscal Year 2002",#N/A,TRUE,"SG&amp;A";"Fiscal Year 2002",#N/A,TRUE,"Interest";"Fiscal Year 2002",#N/A,TRUE,"Stats";"Fiscal Year 2002",#N/A,TRUE,"Fixed-Variable";"Fiscal Year 2002",#N/A,TRUE,"Lumber Inv"}</definedName>
    <definedName name="wrn.FY._.2002._.Ex._.Harrison." localSheetId="2" hidden="1">{"FY 2002 Ex Harrison",#N/A,TRUE,"Cover02";"FY 2002 Ex Harrison",#N/A,TRUE,"IS";"FY 2002 Ex Harrison",#N/A,TRUE,"BS";"FY 2002 Ex Harrison",#N/A,TRUE,"CF";"FY 2002 Ex Harrison",#N/A,TRUE,"SE";"FY 2002 Ex Harrison",#N/A,TRUE,"COGS";"FY 2002 Ex Harrison",#N/A,TRUE,"SG&amp;A";"FY 2002 Ex Harrison",#N/A,TRUE,"Interest";"FY 2002 Ex Harrison",#N/A,TRUE,"Stats";"FY 2002 Ex Harrison",#N/A,TRUE,"Fixed-Variable";"FY 2002 Ex Harrison",#N/A,TRUE,"Lumber Inv"}</definedName>
    <definedName name="wrn.FY._.2002._.Ex._.Harrison." localSheetId="1" hidden="1">{"FY 2002 Ex Harrison",#N/A,TRUE,"Cover02";"FY 2002 Ex Harrison",#N/A,TRUE,"IS";"FY 2002 Ex Harrison",#N/A,TRUE,"BS";"FY 2002 Ex Harrison",#N/A,TRUE,"CF";"FY 2002 Ex Harrison",#N/A,TRUE,"SE";"FY 2002 Ex Harrison",#N/A,TRUE,"COGS";"FY 2002 Ex Harrison",#N/A,TRUE,"SG&amp;A";"FY 2002 Ex Harrison",#N/A,TRUE,"Interest";"FY 2002 Ex Harrison",#N/A,TRUE,"Stats";"FY 2002 Ex Harrison",#N/A,TRUE,"Fixed-Variable";"FY 2002 Ex Harrison",#N/A,TRUE,"Lumber Inv"}</definedName>
    <definedName name="wrn.FY._.2002._.Ex._.Harrison." hidden="1">{"FY 2002 Ex Harrison",#N/A,TRUE,"Cover02";"FY 2002 Ex Harrison",#N/A,TRUE,"IS";"FY 2002 Ex Harrison",#N/A,TRUE,"BS";"FY 2002 Ex Harrison",#N/A,TRUE,"CF";"FY 2002 Ex Harrison",#N/A,TRUE,"SE";"FY 2002 Ex Harrison",#N/A,TRUE,"COGS";"FY 2002 Ex Harrison",#N/A,TRUE,"SG&amp;A";"FY 2002 Ex Harrison",#N/A,TRUE,"Interest";"FY 2002 Ex Harrison",#N/A,TRUE,"Stats";"FY 2002 Ex Harrison",#N/A,TRUE,"Fixed-Variable";"FY 2002 Ex Harrison",#N/A,TRUE,"Lumber Inv"}</definedName>
    <definedName name="wrn.FY97SBP." localSheetId="2" hidden="1">{#N/A,#N/A,FALSE,"FY97";#N/A,#N/A,FALSE,"FY98";#N/A,#N/A,FALSE,"FY99";#N/A,#N/A,FALSE,"FY00";#N/A,#N/A,FALSE,"FY01"}</definedName>
    <definedName name="wrn.FY97SBP." localSheetId="1" hidden="1">{#N/A,#N/A,FALSE,"FY97";#N/A,#N/A,FALSE,"FY98";#N/A,#N/A,FALSE,"FY99";#N/A,#N/A,FALSE,"FY00";#N/A,#N/A,FALSE,"FY01"}</definedName>
    <definedName name="wrn.FY97SBP." hidden="1">{#N/A,#N/A,FALSE,"FY97";#N/A,#N/A,FALSE,"FY98";#N/A,#N/A,FALSE,"FY99";#N/A,#N/A,FALSE,"FY00";#N/A,#N/A,FALSE,"FY01"}</definedName>
    <definedName name="wrn.FY97SBP.1" localSheetId="2" hidden="1">{#N/A,#N/A,FALSE,"FY97";#N/A,#N/A,FALSE,"FY98";#N/A,#N/A,FALSE,"FY99";#N/A,#N/A,FALSE,"FY00";#N/A,#N/A,FALSE,"FY01"}</definedName>
    <definedName name="wrn.FY97SBP.1" localSheetId="1" hidden="1">{#N/A,#N/A,FALSE,"FY97";#N/A,#N/A,FALSE,"FY98";#N/A,#N/A,FALSE,"FY99";#N/A,#N/A,FALSE,"FY00";#N/A,#N/A,FALSE,"FY01"}</definedName>
    <definedName name="wrn.FY97SBP.1" hidden="1">{#N/A,#N/A,FALSE,"FY97";#N/A,#N/A,FALSE,"FY98";#N/A,#N/A,FALSE,"FY99";#N/A,#N/A,FALSE,"FY00";#N/A,#N/A,FALSE,"FY01"}</definedName>
    <definedName name="wrn.gbeltval." localSheetId="2" hidden="1">{#N/A,#N/A,FALSE,"Sheet1";#N/A,#N/A,FALSE,"AR";#N/A,#N/A,FALSE,"ASSUME ";#N/A,#N/A,FALSE,"BALSHT";#N/A,#N/A,FALSE,"CHEMO% ";#N/A,#N/A,FALSE,"STATS";#N/A,#N/A,FALSE,"COMP";#N/A,#N/A,FALSE,"UTIL";#N/A,#N/A,FALSE,"CONSIDER";#N/A,#N/A,FALSE,"CONT";#N/A,#N/A,FALSE,"CONT2";#N/A,#N/A,FALSE,"INDEX";#N/A,#N/A,FALSE,"SUMM";#N/A,#N/A,FALSE,"INCOME";#N/A,#N/A,FALSE,"LABOR";#N/A,#N/A,FALSE,"PAYOR";#N/A,#N/A,FALSE,"PHYREV";#N/A,#N/A,FALSE,"RATIOS";#N/A,#N/A,FALSE,"SAVE3";#N/A,#N/A,FALSE,"SALSUM";#N/A,#N/A,FALSE,"SUMM2 "}</definedName>
    <definedName name="wrn.gbeltval." localSheetId="1" hidden="1">{#N/A,#N/A,FALSE,"Sheet1";#N/A,#N/A,FALSE,"AR";#N/A,#N/A,FALSE,"ASSUME ";#N/A,#N/A,FALSE,"BALSHT";#N/A,#N/A,FALSE,"CHEMO% ";#N/A,#N/A,FALSE,"STATS";#N/A,#N/A,FALSE,"COMP";#N/A,#N/A,FALSE,"UTIL";#N/A,#N/A,FALSE,"CONSIDER";#N/A,#N/A,FALSE,"CONT";#N/A,#N/A,FALSE,"CONT2";#N/A,#N/A,FALSE,"INDEX";#N/A,#N/A,FALSE,"SUMM";#N/A,#N/A,FALSE,"INCOME";#N/A,#N/A,FALSE,"LABOR";#N/A,#N/A,FALSE,"PAYOR";#N/A,#N/A,FALSE,"PHYREV";#N/A,#N/A,FALSE,"RATIOS";#N/A,#N/A,FALSE,"SAVE3";#N/A,#N/A,FALSE,"SALSUM";#N/A,#N/A,FALSE,"SUMM2 "}</definedName>
    <definedName name="wrn.gbeltval." hidden="1">{#N/A,#N/A,FALSE,"Sheet1";#N/A,#N/A,FALSE,"AR";#N/A,#N/A,FALSE,"ASSUME ";#N/A,#N/A,FALSE,"BALSHT";#N/A,#N/A,FALSE,"CHEMO% ";#N/A,#N/A,FALSE,"STATS";#N/A,#N/A,FALSE,"COMP";#N/A,#N/A,FALSE,"UTIL";#N/A,#N/A,FALSE,"CONSIDER";#N/A,#N/A,FALSE,"CONT";#N/A,#N/A,FALSE,"CONT2";#N/A,#N/A,FALSE,"INDEX";#N/A,#N/A,FALSE,"SUMM";#N/A,#N/A,FALSE,"INCOME";#N/A,#N/A,FALSE,"LABOR";#N/A,#N/A,FALSE,"PAYOR";#N/A,#N/A,FALSE,"PHYREV";#N/A,#N/A,FALSE,"RATIOS";#N/A,#N/A,FALSE,"SAVE3";#N/A,#N/A,FALSE,"SALSUM";#N/A,#N/A,FALSE,"SUMM2 "}</definedName>
    <definedName name="wrn.graphs." localSheetId="2" hidden="1">{"mkt cap",#N/A,FALSE,"Graph-market-cap";"price",#N/A,FALSE,"Graph-Price";"ebit",#N/A,FALSE,"Graph-EBIT-DA";"ebitda",#N/A,FALSE,"Graph-EBIT-DA"}</definedName>
    <definedName name="wrn.graphs." localSheetId="1" hidden="1">{"mkt cap",#N/A,FALSE,"Graph-market-cap";"price",#N/A,FALSE,"Graph-Price";"ebit",#N/A,FALSE,"Graph-EBIT-DA";"ebitda",#N/A,FALSE,"Graph-EBIT-DA"}</definedName>
    <definedName name="wrn.graphs." hidden="1">{"mkt cap",#N/A,FALSE,"Graph-market-cap";"price",#N/A,FALSE,"Graph-Price";"ebit",#N/A,FALSE,"Graph-EBIT-DA";"ebitda",#N/A,FALSE,"Graph-EBIT-DA"}</definedName>
    <definedName name="wrn.Group." localSheetId="2" hidden="1">{#N/A,#N/A,FALSE,"Summary";#N/A,#N/A,FALSE,"Projections";#N/A,#N/A,FALSE,"Debt Schedule";#N/A,#N/A,FALSE,"Mayline Sales Group";#N/A,#N/A,FALSE,"Sales Groups";#N/A,#N/A,FALSE,"Operating Expenses";#N/A,#N/A,FALSE,"Depreciation";#N/A,#N/A,FALSE,"Balance Sheet";#N/A,#N/A,FALSE,"Working Capital";#N/A,#N/A,FALSE,"Addbacks"}</definedName>
    <definedName name="wrn.Group." localSheetId="1" hidden="1">{#N/A,#N/A,FALSE,"Summary";#N/A,#N/A,FALSE,"Projections";#N/A,#N/A,FALSE,"Debt Schedule";#N/A,#N/A,FALSE,"Mayline Sales Group";#N/A,#N/A,FALSE,"Sales Groups";#N/A,#N/A,FALSE,"Operating Expenses";#N/A,#N/A,FALSE,"Depreciation";#N/A,#N/A,FALSE,"Balance Sheet";#N/A,#N/A,FALSE,"Working Capital";#N/A,#N/A,FALSE,"Addbacks"}</definedName>
    <definedName name="wrn.Group." hidden="1">{#N/A,#N/A,FALSE,"Summary";#N/A,#N/A,FALSE,"Projections";#N/A,#N/A,FALSE,"Debt Schedule";#N/A,#N/A,FALSE,"Mayline Sales Group";#N/A,#N/A,FALSE,"Sales Groups";#N/A,#N/A,FALSE,"Operating Expenses";#N/A,#N/A,FALSE,"Depreciation";#N/A,#N/A,FALSE,"Balance Sheet";#N/A,#N/A,FALSE,"Working Capital";#N/A,#N/A,FALSE,"Addbacks"}</definedName>
    <definedName name="wrn.Guideline._.Company." localSheetId="2" hidden="1">{#N/A,#N/A,FALSE,"SHEET"}</definedName>
    <definedName name="wrn.Guideline._.Company." localSheetId="1" hidden="1">{#N/A,#N/A,FALSE,"SHEET"}</definedName>
    <definedName name="wrn.Guideline._.Company." hidden="1">{#N/A,#N/A,FALSE,"SHEET"}</definedName>
    <definedName name="wrn.Gulf._.South._.Pipeline._.Exhibits." localSheetId="2" hidden="1">{#N/A,#N/A,FALSE,"BS";#N/A,#N/A,FALSE,"IS";#N/A,#N/A,FALSE,"ratios";#N/A,#N/A,FALSE,"WACC";#N/A,#N/A,FALSE,"IS DCF EXHIBIT";#N/A,#N/A,FALSE,"DCF"}</definedName>
    <definedName name="wrn.Gulf._.South._.Pipeline._.Exhibits." localSheetId="1" hidden="1">{#N/A,#N/A,FALSE,"BS";#N/A,#N/A,FALSE,"IS";#N/A,#N/A,FALSE,"ratios";#N/A,#N/A,FALSE,"WACC";#N/A,#N/A,FALSE,"IS DCF EXHIBIT";#N/A,#N/A,FALSE,"DCF"}</definedName>
    <definedName name="wrn.Gulf._.South._.Pipeline._.Exhibits." hidden="1">{#N/A,#N/A,FALSE,"BS";#N/A,#N/A,FALSE,"IS";#N/A,#N/A,FALSE,"ratios";#N/A,#N/A,FALSE,"WACC";#N/A,#N/A,FALSE,"IS DCF EXHIBIT";#N/A,#N/A,FALSE,"DCF"}</definedName>
    <definedName name="wrn.HEAT." localSheetId="2" hidden="1">{#N/A,#N/A,FALSE,"Heat";#N/A,#N/A,FALSE,"DCF";#N/A,#N/A,FALSE,"LBO";#N/A,#N/A,FALSE,"A";#N/A,#N/A,FALSE,"C";#N/A,#N/A,FALSE,"impd";#N/A,#N/A,FALSE,"Accr-Dilu"}</definedName>
    <definedName name="wrn.HEAT." localSheetId="1" hidden="1">{#N/A,#N/A,FALSE,"Heat";#N/A,#N/A,FALSE,"DCF";#N/A,#N/A,FALSE,"LBO";#N/A,#N/A,FALSE,"A";#N/A,#N/A,FALSE,"C";#N/A,#N/A,FALSE,"impd";#N/A,#N/A,FALSE,"Accr-Dilu"}</definedName>
    <definedName name="wrn.HEAT." hidden="1">{#N/A,#N/A,FALSE,"Heat";#N/A,#N/A,FALSE,"DCF";#N/A,#N/A,FALSE,"LBO";#N/A,#N/A,FALSE,"A";#N/A,#N/A,FALSE,"C";#N/A,#N/A,FALSE,"impd";#N/A,#N/A,FALSE,"Accr-Dilu"}</definedName>
    <definedName name="wrn.historical." localSheetId="2" hidden="1">{"historical_is_annual",#N/A,FALSE,"historical is";"historical_is_annual_cs",#N/A,FALSE,"historical is";"historical_is_annual_growth",#N/A,FALSE,"historical is";"historical_is_quarter",#N/A,FALSE,"historical is";"historical_is_quarter_cs",#N/A,FALSE,"historical is";"historical_is_quarter_growth",#N/A,FALSE,"historical is";"historical_bs_annual",#N/A,FALSE,"historical is";"historical_bs_annaul_cs",#N/A,FALSE,"historical is";"historical_bs_annaul_growth",#N/A,FALSE,"historical is";"historical_bs_quarter",#N/A,FALSE,"historical is";"historical_bs_quarter_cs",#N/A,FALSE,"historical is";"historical_bs_quarter_growth",#N/A,FALSE,"historical is";"historical_cf",#N/A,FALSE,"historical is";"historical_workcap",#N/A,FALSE,"historical is";"historical_ratios_1",#N/A,FALSE,"historical is";"historical_ratios_2",#N/A,FALSE,"historical is";"historical_ratios_3",#N/A,FALSE,"historical is"}</definedName>
    <definedName name="wrn.historical." localSheetId="1" hidden="1">{"historical_is_annual",#N/A,FALSE,"historical is";"historical_is_annual_cs",#N/A,FALSE,"historical is";"historical_is_annual_growth",#N/A,FALSE,"historical is";"historical_is_quarter",#N/A,FALSE,"historical is";"historical_is_quarter_cs",#N/A,FALSE,"historical is";"historical_is_quarter_growth",#N/A,FALSE,"historical is";"historical_bs_annual",#N/A,FALSE,"historical is";"historical_bs_annaul_cs",#N/A,FALSE,"historical is";"historical_bs_annaul_growth",#N/A,FALSE,"historical is";"historical_bs_quarter",#N/A,FALSE,"historical is";"historical_bs_quarter_cs",#N/A,FALSE,"historical is";"historical_bs_quarter_growth",#N/A,FALSE,"historical is";"historical_cf",#N/A,FALSE,"historical is";"historical_workcap",#N/A,FALSE,"historical is";"historical_ratios_1",#N/A,FALSE,"historical is";"historical_ratios_2",#N/A,FALSE,"historical is";"historical_ratios_3",#N/A,FALSE,"historical is"}</definedName>
    <definedName name="wrn.historical." hidden="1">{"historical_is_annual",#N/A,FALSE,"historical is";"historical_is_annual_cs",#N/A,FALSE,"historical is";"historical_is_annual_growth",#N/A,FALSE,"historical is";"historical_is_quarter",#N/A,FALSE,"historical is";"historical_is_quarter_cs",#N/A,FALSE,"historical is";"historical_is_quarter_growth",#N/A,FALSE,"historical is";"historical_bs_annual",#N/A,FALSE,"historical is";"historical_bs_annaul_cs",#N/A,FALSE,"historical is";"historical_bs_annaul_growth",#N/A,FALSE,"historical is";"historical_bs_quarter",#N/A,FALSE,"historical is";"historical_bs_quarter_cs",#N/A,FALSE,"historical is";"historical_bs_quarter_growth",#N/A,FALSE,"historical is";"historical_cf",#N/A,FALSE,"historical is";"historical_workcap",#N/A,FALSE,"historical is";"historical_ratios_1",#N/A,FALSE,"historical is";"historical_ratios_2",#N/A,FALSE,"historical is";"historical_ratios_3",#N/A,FALSE,"historical is"}</definedName>
    <definedName name="wrn.historical._.rev._.backup." localSheetId="2" hidden="1">{"rev_history_revenueDetail",#N/A,FALSE,"historical rev us";"rev_history_minutesDetail",#N/A,FALSE,"historical rev us"}</definedName>
    <definedName name="wrn.historical._.rev._.backup." localSheetId="1" hidden="1">{"rev_history_revenueDetail",#N/A,FALSE,"historical rev us";"rev_history_minutesDetail",#N/A,FALSE,"historical rev us"}</definedName>
    <definedName name="wrn.historical._.rev._.backup." hidden="1">{"rev_history_revenueDetail",#N/A,FALSE,"historical rev us";"rev_history_minutesDetail",#N/A,FALSE,"historical rev us"}</definedName>
    <definedName name="wrn.HospOPSum." localSheetId="2" hidden="1">{#N/A,#N/A,FALSE,"HospOpSum1";#N/A,#N/A,FALSE,"HospOpSum2";#N/A,#N/A,FALSE,"OpSum3"}</definedName>
    <definedName name="wrn.HospOPSum." localSheetId="1" hidden="1">{#N/A,#N/A,FALSE,"HospOpSum1";#N/A,#N/A,FALSE,"HospOpSum2";#N/A,#N/A,FALSE,"OpSum3"}</definedName>
    <definedName name="wrn.HospOPSum." hidden="1">{#N/A,#N/A,FALSE,"HospOpSum1";#N/A,#N/A,FALSE,"HospOpSum2";#N/A,#N/A,FALSE,"OpSum3"}</definedName>
    <definedName name="wrn.Hydraulic." localSheetId="2"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wrn.Hydraulic." localSheetId="1"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wrn.Hydraulic." hidden="1">{#N/A,#N/A,FALSE,"HuscoCombined-Summ";#N/A,#N/A,FALSE,"HuscoCombined-Income";#N/A,#N/A,FALSE,"HuscoCombined-Offering";#N/A,#N/A,FALSE,"HuscoCombined-Split";#N/A,#N/A,FALSE,"HuscoCombined-Mults";#N/A,#N/A,FALSE,"Husco-Summ";#N/A,#N/A,FALSE,"Husco-Income";#N/A,#N/A,FALSE,"Husco-Offering";#N/A,#N/A,FALSE,"Husco-Split";#N/A,#N/A,FALSE,"Husco-Mults";#N/A,#N/A,FALSE,"Target-Income"}</definedName>
    <definedName name="wrn.Hydraulic2." localSheetId="2" hidden="1">{#N/A,#N/A,FALSE,"HuscoCombined-Summ";#N/A,#N/A,FALSE,"HuscoCombined-Income";#N/A,#N/A,FALSE,"HuscoCombined-Offering";#N/A,#N/A,FALSE,"Husco-Income";#N/A,#N/A,FALSE,"TargetEngineer";#N/A,#N/A,FALSE,"TargetAcqCalc";#N/A,#N/A,FALSE,"Husco-Acq"}</definedName>
    <definedName name="wrn.Hydraulic2." localSheetId="1" hidden="1">{#N/A,#N/A,FALSE,"HuscoCombined-Summ";#N/A,#N/A,FALSE,"HuscoCombined-Income";#N/A,#N/A,FALSE,"HuscoCombined-Offering";#N/A,#N/A,FALSE,"Husco-Income";#N/A,#N/A,FALSE,"TargetEngineer";#N/A,#N/A,FALSE,"TargetAcqCalc";#N/A,#N/A,FALSE,"Husco-Acq"}</definedName>
    <definedName name="wrn.Hydraulic2." hidden="1">{#N/A,#N/A,FALSE,"HuscoCombined-Summ";#N/A,#N/A,FALSE,"HuscoCombined-Income";#N/A,#N/A,FALSE,"HuscoCombined-Offering";#N/A,#N/A,FALSE,"Husco-Income";#N/A,#N/A,FALSE,"TargetEngineer";#N/A,#N/A,FALSE,"TargetAcqCalc";#N/A,#N/A,FALSE,"Husco-Acq"}</definedName>
    <definedName name="wrn.I_1._.thru._.I_6._.workpapers." localSheetId="2" hidden="1">{"inventory detail I_1",#N/A,FALSE,"I-01";"inventory detail I_1.1",#N/A,FALSE,"I-01";"inventory detail I_1.2",#N/A,FALSE,"I-01";"Source Comparison I_2",#N/A,FALSE,"I-02";"source comparison I_2.1",#N/A,FALSE,"I-02";"source comparison I_2.2",#N/A,FALSE,"I-02";"reporting analysis I_3",#N/A,FALSE,"I-03";"test count I_4",#N/A,FALSE,"I-04";"test count I_4.1",#N/A,FALSE,"I-04";"costing test I_5",#N/A,FALSE,"I-05";"costing test I_5.1",#N/A,FALSE,"I-05";"turns I_6",#N/A,FALSE,"I-06";"turns I_6.1",#N/A,FALSE,"I-06"}</definedName>
    <definedName name="wrn.I_1._.thru._.I_6._.workpapers." localSheetId="1" hidden="1">{"inventory detail I_1",#N/A,FALSE,"I-01";"inventory detail I_1.1",#N/A,FALSE,"I-01";"inventory detail I_1.2",#N/A,FALSE,"I-01";"Source Comparison I_2",#N/A,FALSE,"I-02";"source comparison I_2.1",#N/A,FALSE,"I-02";"source comparison I_2.2",#N/A,FALSE,"I-02";"reporting analysis I_3",#N/A,FALSE,"I-03";"test count I_4",#N/A,FALSE,"I-04";"test count I_4.1",#N/A,FALSE,"I-04";"costing test I_5",#N/A,FALSE,"I-05";"costing test I_5.1",#N/A,FALSE,"I-05";"turns I_6",#N/A,FALSE,"I-06";"turns I_6.1",#N/A,FALSE,"I-06"}</definedName>
    <definedName name="wrn.I_1._.thru._.I_6._.workpapers." hidden="1">{"inventory detail I_1",#N/A,FALSE,"I-01";"inventory detail I_1.1",#N/A,FALSE,"I-01";"inventory detail I_1.2",#N/A,FALSE,"I-01";"Source Comparison I_2",#N/A,FALSE,"I-02";"source comparison I_2.1",#N/A,FALSE,"I-02";"source comparison I_2.2",#N/A,FALSE,"I-02";"reporting analysis I_3",#N/A,FALSE,"I-03";"test count I_4",#N/A,FALSE,"I-04";"test count I_4.1",#N/A,FALSE,"I-04";"costing test I_5",#N/A,FALSE,"I-05";"costing test I_5.1",#N/A,FALSE,"I-05";"turns I_6",#N/A,FALSE,"I-06";"turns I_6.1",#N/A,FALSE,"I-06"}</definedName>
    <definedName name="wrn.I_7._.thru._.I_21._.workpapers." localSheetId="2" hidden="1">{"inventory mix I_11",#N/A,FALSE,"I-11";"inventory mix I_11.1",#N/A,FALSE,"I-11";"physical results I_12",#N/A,FALSE,"I-12";"questionnaire I_14",#N/A,FALSE,"I-14";"questionnaire I_14.1",#N/A,FALSE,"I-14";"questionnaire I_14.2",#N/A,FALSE,"I-14";"risk analysis I_15",#N/A,FALSE,"I-15";"risk analysis I_15.1",#N/A,FALSE,"I-15";"risk analysis I_15.2",#N/A,FALSE,"I-15";"liquidation alternatives I_18",#N/A,FALSE,"I-18"}</definedName>
    <definedName name="wrn.I_7._.thru._.I_21._.workpapers." localSheetId="1" hidden="1">{"inventory mix I_11",#N/A,FALSE,"I-11";"inventory mix I_11.1",#N/A,FALSE,"I-11";"physical results I_12",#N/A,FALSE,"I-12";"questionnaire I_14",#N/A,FALSE,"I-14";"questionnaire I_14.1",#N/A,FALSE,"I-14";"questionnaire I_14.2",#N/A,FALSE,"I-14";"risk analysis I_15",#N/A,FALSE,"I-15";"risk analysis I_15.1",#N/A,FALSE,"I-15";"risk analysis I_15.2",#N/A,FALSE,"I-15";"liquidation alternatives I_18",#N/A,FALSE,"I-18"}</definedName>
    <definedName name="wrn.I_7._.thru._.I_21._.workpapers." hidden="1">{"inventory mix I_11",#N/A,FALSE,"I-11";"inventory mix I_11.1",#N/A,FALSE,"I-11";"physical results I_12",#N/A,FALSE,"I-12";"questionnaire I_14",#N/A,FALSE,"I-14";"questionnaire I_14.1",#N/A,FALSE,"I-14";"questionnaire I_14.2",#N/A,FALSE,"I-14";"risk analysis I_15",#N/A,FALSE,"I-15";"risk analysis I_15.1",#N/A,FALSE,"I-15";"risk analysis I_15.2",#N/A,FALSE,"I-15";"liquidation alternatives I_18",#N/A,FALSE,"I-18"}</definedName>
    <definedName name="wrn.IB." localSheetId="2" hidden="1">{#N/A,#N/A,FALSE,"IB Totgeo Q1-Q4 ";#N/A,#N/A,FALSE,"IB AEME";#N/A,#N/A,FALSE,"IB West";#N/A,#N/A,FALSE,"IB Central";#N/A,#N/A,FALSE,"IB South ";#N/A,#N/A,FALSE,"IB North";#N/A,#N/A,FALSE,"IB Reg Tot ";#N/A,#N/A,FALSE,"IB Reg Tot graph"}</definedName>
    <definedName name="wrn.IB." localSheetId="1" hidden="1">{#N/A,#N/A,FALSE,"IB Totgeo Q1-Q4 ";#N/A,#N/A,FALSE,"IB AEME";#N/A,#N/A,FALSE,"IB West";#N/A,#N/A,FALSE,"IB Central";#N/A,#N/A,FALSE,"IB South ";#N/A,#N/A,FALSE,"IB North";#N/A,#N/A,FALSE,"IB Reg Tot ";#N/A,#N/A,FALSE,"IB Reg Tot graph"}</definedName>
    <definedName name="wrn.IB." hidden="1">{#N/A,#N/A,FALSE,"IB Totgeo Q1-Q4 ";#N/A,#N/A,FALSE,"IB AEME";#N/A,#N/A,FALSE,"IB West";#N/A,#N/A,FALSE,"IB Central";#N/A,#N/A,FALSE,"IB South ";#N/A,#N/A,FALSE,"IB North";#N/A,#N/A,FALSE,"IB Reg Tot ";#N/A,#N/A,FALSE,"IB Reg Tot graph"}</definedName>
    <definedName name="wrn.II._.PortRev33102." localSheetId="2" hidden="1">{#N/A,#N/A,TRUE,"Port Summary II";#N/A,#N/A,TRUE,"BV Valuation";#N/A,#N/A,TRUE,"FV Valuation";#N/A,#N/A,TRUE,"JRI";#N/A,#N/A,TRUE,"Weasler";#N/A,#N/A,TRUE,"Stronghaven";#N/A,#N/A,TRUE,"Connor";#N/A,#N/A,TRUE,"HWC";#N/A,#N/A,TRUE,"Temple"}</definedName>
    <definedName name="wrn.II._.PortRev33102." localSheetId="1" hidden="1">{#N/A,#N/A,TRUE,"Port Summary II";#N/A,#N/A,TRUE,"BV Valuation";#N/A,#N/A,TRUE,"FV Valuation";#N/A,#N/A,TRUE,"JRI";#N/A,#N/A,TRUE,"Weasler";#N/A,#N/A,TRUE,"Stronghaven";#N/A,#N/A,TRUE,"Connor";#N/A,#N/A,TRUE,"HWC";#N/A,#N/A,TRUE,"Temple"}</definedName>
    <definedName name="wrn.II._.PortRev33102." hidden="1">{#N/A,#N/A,TRUE,"Port Summary II";#N/A,#N/A,TRUE,"BV Valuation";#N/A,#N/A,TRUE,"FV Valuation";#N/A,#N/A,TRUE,"JRI";#N/A,#N/A,TRUE,"Weasler";#N/A,#N/A,TRUE,"Stronghaven";#N/A,#N/A,TRUE,"Connor";#N/A,#N/A,TRUE,"HWC";#N/A,#N/A,TRUE,"Temple"}</definedName>
    <definedName name="wrn.Income._.Statements." localSheetId="2" hidden="1">{"Income Statement",#N/A,FALSE,"P&amp;L - $";"Quarterly Income Statement",#N/A,FALSE,"P&amp;L Detail"}</definedName>
    <definedName name="wrn.Income._.Statements." localSheetId="1" hidden="1">{"Income Statement",#N/A,FALSE,"P&amp;L - $";"Quarterly Income Statement",#N/A,FALSE,"P&amp;L Detail"}</definedName>
    <definedName name="wrn.Income._.Statements." hidden="1">{"Income Statement",#N/A,FALSE,"P&amp;L - $";"Quarterly Income Statement",#N/A,FALSE,"P&amp;L Detail"}</definedName>
    <definedName name="wrn.IND." localSheetId="2" hidden="1">{#N/A,#N/A,FALSE,"Cover 1";#N/A,#N/A,FALSE,"APPB";#N/A,#N/A,FALSE,"BOBE";#N/A,#N/A,FALSE,"EAT";#N/A,#N/A,FALSE,"CBRL";#N/A,#N/A,FALSE,"DRI";#N/A,#N/A,FALSE,"MCD";#N/A,#N/A,FALSE,"RI";#N/A,#N/A,FALSE,"WEN"}</definedName>
    <definedName name="wrn.IND." localSheetId="1" hidden="1">{#N/A,#N/A,FALSE,"Cover 1";#N/A,#N/A,FALSE,"APPB";#N/A,#N/A,FALSE,"BOBE";#N/A,#N/A,FALSE,"EAT";#N/A,#N/A,FALSE,"CBRL";#N/A,#N/A,FALSE,"DRI";#N/A,#N/A,FALSE,"MCD";#N/A,#N/A,FALSE,"RI";#N/A,#N/A,FALSE,"WEN"}</definedName>
    <definedName name="wrn.IND." hidden="1">{#N/A,#N/A,FALSE,"Cover 1";#N/A,#N/A,FALSE,"APPB";#N/A,#N/A,FALSE,"BOBE";#N/A,#N/A,FALSE,"EAT";#N/A,#N/A,FALSE,"CBRL";#N/A,#N/A,FALSE,"DRI";#N/A,#N/A,FALSE,"MCD";#N/A,#N/A,FALSE,"RI";#N/A,#N/A,FALSE,"WEN"}</definedName>
    <definedName name="wrn.info." localSheetId="2" hidden="1">{#N/A,#N/A,FALSE,"IT_Summary";#N/A,#N/A,FALSE,"Renaissance";#N/A,#N/A,FALSE,"Intermetrics";#N/A,#N/A,FALSE,"Systems";#N/A,#N/A,FALSE,"IMI";#N/A,#N/A,FALSE,"Landmark";#N/A,#N/A,FALSE,"Rational";#N/A,#N/A,FALSE,"AGS";#N/A,#N/A,FALSE,"GE"}</definedName>
    <definedName name="wrn.info." localSheetId="1" hidden="1">{#N/A,#N/A,FALSE,"IT_Summary";#N/A,#N/A,FALSE,"Renaissance";#N/A,#N/A,FALSE,"Intermetrics";#N/A,#N/A,FALSE,"Systems";#N/A,#N/A,FALSE,"IMI";#N/A,#N/A,FALSE,"Landmark";#N/A,#N/A,FALSE,"Rational";#N/A,#N/A,FALSE,"AGS";#N/A,#N/A,FALSE,"GE"}</definedName>
    <definedName name="wrn.info." hidden="1">{#N/A,#N/A,FALSE,"IT_Summary";#N/A,#N/A,FALSE,"Renaissance";#N/A,#N/A,FALSE,"Intermetrics";#N/A,#N/A,FALSE,"Systems";#N/A,#N/A,FALSE,"IMI";#N/A,#N/A,FALSE,"Landmark";#N/A,#N/A,FALSE,"Rational";#N/A,#N/A,FALSE,"AGS";#N/A,#N/A,FALSE,"GE"}</definedName>
    <definedName name="wrn.input._.and._.output." localSheetId="2" hidden="1">{"EBITDA",#N/A,TRUE,"P&amp;L Net of Disc Ops";"output net of disc ops",#N/A,TRUE,"Revenue";"input",#N/A,TRUE,"Revenue";"output",#N/A,TRUE,"DC";"Input",#N/A,TRUE,"DC";"MTN and MCN",#N/A,TRUE,"Margin";"output detail line items",#N/A,TRUE,"SGA";"personnel by year",#N/A,TRUE,"Payroll";#N/A,#N/A,TRUE,"CapEx"}</definedName>
    <definedName name="wrn.input._.and._.output." localSheetId="1" hidden="1">{"EBITDA",#N/A,TRUE,"P&amp;L Net of Disc Ops";"output net of disc ops",#N/A,TRUE,"Revenue";"input",#N/A,TRUE,"Revenue";"output",#N/A,TRUE,"DC";"Input",#N/A,TRUE,"DC";"MTN and MCN",#N/A,TRUE,"Margin";"output detail line items",#N/A,TRUE,"SGA";"personnel by year",#N/A,TRUE,"Payroll";#N/A,#N/A,TRUE,"CapEx"}</definedName>
    <definedName name="wrn.input._.and._.output." hidden="1">{"EBITDA",#N/A,TRUE,"P&amp;L Net of Disc Ops";"output net of disc ops",#N/A,TRUE,"Revenue";"input",#N/A,TRUE,"Revenue";"output",#N/A,TRUE,"DC";"Input",#N/A,TRUE,"DC";"MTN and MCN",#N/A,TRUE,"Margin";"output detail line items",#N/A,TRUE,"SGA";"personnel by year",#N/A,TRUE,"Payroll";#N/A,#N/A,TRUE,"CapEx"}</definedName>
    <definedName name="wrn.Internal._.is." localSheetId="2" hidden="1">{"internal is",#N/A,FALSE,"Model"}</definedName>
    <definedName name="wrn.Internal._.is." localSheetId="1" hidden="1">{"internal is",#N/A,FALSE,"Model"}</definedName>
    <definedName name="wrn.Internal._.is." hidden="1">{"internal is",#N/A,FALSE,"Model"}</definedName>
    <definedName name="wrn.Internal._.Report._.for._.Martha." localSheetId="2" hidden="1">{"Title Page",#N/A,FALSE,"Title Page";"Table of Contents",#N/A,FALSE,"Table of Contents";"Balance Sheet",#N/A,FALSE,"Balance Sheet";"Inc Stmt - Internal",#N/A,FALSE,"Income Stmt &amp; RE";"Inc Stmt (Bank Version)",#N/A,FALSE,"Income Stmt &amp; RE";"Schedules - Internal Version",#N/A,FALSE,"Schedules";"Schedules (Bank Version)",#N/A,FALSE,"Schedules";"Notes to FS - Internal",#N/A,FALSE,"Notes to FS";"Notes to FS (Bank Version)",#N/A,FALSE,"Notes to FS";"Notes to FS-Loans (Internal)",#N/A,FALSE,"Notes to FS-Loans";"Notes to FS-Loans (Bank Version)",#N/A,FALSE,"Notes to FS-Loans"}</definedName>
    <definedName name="wrn.Internal._.Report._.for._.Martha." localSheetId="1" hidden="1">{"Title Page",#N/A,FALSE,"Title Page";"Table of Contents",#N/A,FALSE,"Table of Contents";"Balance Sheet",#N/A,FALSE,"Balance Sheet";"Inc Stmt - Internal",#N/A,FALSE,"Income Stmt &amp; RE";"Inc Stmt (Bank Version)",#N/A,FALSE,"Income Stmt &amp; RE";"Schedules - Internal Version",#N/A,FALSE,"Schedules";"Schedules (Bank Version)",#N/A,FALSE,"Schedules";"Notes to FS - Internal",#N/A,FALSE,"Notes to FS";"Notes to FS (Bank Version)",#N/A,FALSE,"Notes to FS";"Notes to FS-Loans (Internal)",#N/A,FALSE,"Notes to FS-Loans";"Notes to FS-Loans (Bank Version)",#N/A,FALSE,"Notes to FS-Loans"}</definedName>
    <definedName name="wrn.Internal._.Report._.for._.Martha." hidden="1">{"Title Page",#N/A,FALSE,"Title Page";"Table of Contents",#N/A,FALSE,"Table of Contents";"Balance Sheet",#N/A,FALSE,"Balance Sheet";"Inc Stmt - Internal",#N/A,FALSE,"Income Stmt &amp; RE";"Inc Stmt (Bank Version)",#N/A,FALSE,"Income Stmt &amp; RE";"Schedules - Internal Version",#N/A,FALSE,"Schedules";"Schedules (Bank Version)",#N/A,FALSE,"Schedules";"Notes to FS - Internal",#N/A,FALSE,"Notes to FS";"Notes to FS (Bank Version)",#N/A,FALSE,"Notes to FS";"Notes to FS-Loans (Internal)",#N/A,FALSE,"Notes to FS-Loans";"Notes to FS-Loans (Bank Version)",#N/A,FALSE,"Notes to FS-Loans"}</definedName>
    <definedName name="wrn.Investor._.Cash._.Flows." localSheetId="2" hidden="1">{"CV_2",#N/A,TRUE,"Investor Cash Flows"}</definedName>
    <definedName name="wrn.Investor._.Cash._.Flows." localSheetId="1" hidden="1">{"CV_2",#N/A,TRUE,"Investor Cash Flows"}</definedName>
    <definedName name="wrn.Investor._.Cash._.Flows." hidden="1">{"CV_2",#N/A,TRUE,"Investor Cash Flows"}</definedName>
    <definedName name="wrn.ipovalue." localSheetId="2" hidden="1">{#N/A,#N/A,FALSE,"puboff";#N/A,#N/A,FALSE,"valuation";#N/A,#N/A,FALSE,"finanalsis";#N/A,#N/A,FALSE,"split";#N/A,#N/A,FALSE,"ownership"}</definedName>
    <definedName name="wrn.ipovalue." localSheetId="1" hidden="1">{#N/A,#N/A,FALSE,"puboff";#N/A,#N/A,FALSE,"valuation";#N/A,#N/A,FALSE,"finanalsis";#N/A,#N/A,FALSE,"split";#N/A,#N/A,FALSE,"ownership"}</definedName>
    <definedName name="wrn.ipovalue." hidden="1">{#N/A,#N/A,FALSE,"puboff";#N/A,#N/A,FALSE,"valuation";#N/A,#N/A,FALSE,"finanalsis";#N/A,#N/A,FALSE,"split";#N/A,#N/A,FALSE,"ownership"}</definedName>
    <definedName name="wrn.ISAnnualModel." localSheetId="2" hidden="1">{"AnnModel",#N/A,FALSE,"IS"}</definedName>
    <definedName name="wrn.ISAnnualModel." localSheetId="1" hidden="1">{"AnnModel",#N/A,FALSE,"IS"}</definedName>
    <definedName name="wrn.ISAnnualModel." hidden="1">{"AnnModel",#N/A,FALSE,"IS"}</definedName>
    <definedName name="wrn.ISCG._.model." localSheetId="2" hidden="1">{#N/A,#N/A,FALSE,"Second";#N/A,#N/A,FALSE,"ownership";#N/A,#N/A,FALSE,"Valuation";#N/A,#N/A,FALSE,"Eqiv";#N/A,#N/A,FALSE,"Mults";#N/A,#N/A,FALSE,"ISCG Graphics"}</definedName>
    <definedName name="wrn.ISCG._.model." localSheetId="1" hidden="1">{#N/A,#N/A,FALSE,"Second";#N/A,#N/A,FALSE,"ownership";#N/A,#N/A,FALSE,"Valuation";#N/A,#N/A,FALSE,"Eqiv";#N/A,#N/A,FALSE,"Mults";#N/A,#N/A,FALSE,"ISCG Graphics"}</definedName>
    <definedName name="wrn.ISCG._.model." hidden="1">{#N/A,#N/A,FALSE,"Second";#N/A,#N/A,FALSE,"ownership";#N/A,#N/A,FALSE,"Valuation";#N/A,#N/A,FALSE,"Eqiv";#N/A,#N/A,FALSE,"Mults";#N/A,#N/A,FALSE,"ISCG Graphics"}</definedName>
    <definedName name="wrn.ISQtrModel." localSheetId="2" hidden="1">{"QtrModel",#N/A,FALSE,"IS"}</definedName>
    <definedName name="wrn.ISQtrModel." localSheetId="1" hidden="1">{"QtrModel",#N/A,FALSE,"IS"}</definedName>
    <definedName name="wrn.ISQtrModel." hidden="1">{"QtrModel",#N/A,FALSE,"IS"}</definedName>
    <definedName name="wrn.JANI._.REBATES." localSheetId="2" hidden="1">{"TOTAL",#N/A,FALSE,"A";"FISCAL94",#N/A,FALSE,"A";"FISCAL95",#N/A,FALSE,"A";"FISCAL96",#N/A,FALSE,"A";"misc page",#N/A,FALSE,"A"}</definedName>
    <definedName name="wrn.JANI._.REBATES." localSheetId="1" hidden="1">{"TOTAL",#N/A,FALSE,"A";"FISCAL94",#N/A,FALSE,"A";"FISCAL95",#N/A,FALSE,"A";"FISCAL96",#N/A,FALSE,"A";"misc page",#N/A,FALSE,"A"}</definedName>
    <definedName name="wrn.JANI._.REBATES." hidden="1">{"TOTAL",#N/A,FALSE,"A";"FISCAL94",#N/A,FALSE,"A";"FISCAL95",#N/A,FALSE,"A";"FISCAL96",#N/A,FALSE,"A";"misc page",#N/A,FALSE,"A"}</definedName>
    <definedName name="wrn.k" localSheetId="2" hidden="1">{#N/A,#N/A,FALSE,"AD_Purchase";#N/A,#N/A,FALSE,"Credit";#N/A,#N/A,FALSE,"PF Acquisition";#N/A,#N/A,FALSE,"PF Offering"}</definedName>
    <definedName name="wrn.k" localSheetId="1" hidden="1">{#N/A,#N/A,FALSE,"AD_Purchase";#N/A,#N/A,FALSE,"Credit";#N/A,#N/A,FALSE,"PF Acquisition";#N/A,#N/A,FALSE,"PF Offering"}</definedName>
    <definedName name="wrn.k" hidden="1">{#N/A,#N/A,FALSE,"AD_Purchase";#N/A,#N/A,FALSE,"Credit";#N/A,#N/A,FALSE,"PF Acquisition";#N/A,#N/A,FALSE,"PF Offering"}</definedName>
    <definedName name="wrn.KoSa._.DCF." localSheetId="2" hidden="1">{#N/A,#N/A,FALSE,"BS";#N/A,#N/A,FALSE,"IS";#N/A,#N/A,FALSE,"ratios";#N/A,#N/A,FALSE,"WACC";#N/A,#N/A,FALSE,"IS inputs";#N/A,#N/A,FALSE,"DCF"}</definedName>
    <definedName name="wrn.KoSa._.DCF." localSheetId="1" hidden="1">{#N/A,#N/A,FALSE,"BS";#N/A,#N/A,FALSE,"IS";#N/A,#N/A,FALSE,"ratios";#N/A,#N/A,FALSE,"WACC";#N/A,#N/A,FALSE,"IS inputs";#N/A,#N/A,FALSE,"DCF"}</definedName>
    <definedName name="wrn.KoSa._.DCF." hidden="1">{#N/A,#N/A,FALSE,"BS";#N/A,#N/A,FALSE,"IS";#N/A,#N/A,FALSE,"ratios";#N/A,#N/A,FALSE,"WACC";#N/A,#N/A,FALSE,"IS inputs";#N/A,#N/A,FALSE,"DCF"}</definedName>
    <definedName name="wrn.LE." localSheetId="2" hidden="1">{#N/A,#N/A,FALSE,"Topline";#N/A,#N/A,FALSE,"LE Sum'99";#N/A,#N/A,FALSE,"Demand Growth"}</definedName>
    <definedName name="wrn.LE." localSheetId="1" hidden="1">{#N/A,#N/A,FALSE,"Topline";#N/A,#N/A,FALSE,"LE Sum'99";#N/A,#N/A,FALSE,"Demand Growth"}</definedName>
    <definedName name="wrn.LE." hidden="1">{#N/A,#N/A,FALSE,"Topline";#N/A,#N/A,FALSE,"LE Sum'99";#N/A,#N/A,FALSE,"Demand Growth"}</definedName>
    <definedName name="wrn.Lease_Deli." localSheetId="2" hidden="1">{#N/A,#N/A,FALSE,"COVER";#N/A,#N/A,FALSE,"Index";#N/A,#N/A,FALSE,"Non-Earning";#N/A,#N/A,FALSE,"Non-Earning-Recovery";#N/A,#N/A,FALSE,"Leasing_Equipo";#N/A,#N/A,FALSE,"Leasing_Auto";#N/A,#N/A,FALSE,"Leasing_Legal"}</definedName>
    <definedName name="wrn.Lease_Deli." localSheetId="1" hidden="1">{#N/A,#N/A,FALSE,"COVER";#N/A,#N/A,FALSE,"Index";#N/A,#N/A,FALSE,"Non-Earning";#N/A,#N/A,FALSE,"Non-Earning-Recovery";#N/A,#N/A,FALSE,"Leasing_Equipo";#N/A,#N/A,FALSE,"Leasing_Auto";#N/A,#N/A,FALSE,"Leasing_Legal"}</definedName>
    <definedName name="wrn.Lease_Deli." hidden="1">{#N/A,#N/A,FALSE,"COVER";#N/A,#N/A,FALSE,"Index";#N/A,#N/A,FALSE,"Non-Earning";#N/A,#N/A,FALSE,"Non-Earning-Recovery";#N/A,#N/A,FALSE,"Leasing_Equipo";#N/A,#N/A,FALSE,"Leasing_Auto";#N/A,#N/A,FALSE,"Leasing_Legal"}</definedName>
    <definedName name="wrn.Leveraged._.Acquisition._.Analysis." localSheetId="2" hidden="1">{#N/A,#N/A,TRUE,"Assume";#N/A,#N/A,TRUE,"Return";#N/A,#N/A,TRUE,"ProFormaBS";#N/A,#N/A,TRUE,"IS";#N/A,#N/A,TRUE,"CFS";#N/A,#N/A,TRUE,"BS";#N/A,#N/A,TRUE,"IS Input";#N/A,#N/A,TRUE,"BS Input"}</definedName>
    <definedName name="wrn.Leveraged._.Acquisition._.Analysis." localSheetId="1" hidden="1">{#N/A,#N/A,TRUE,"Assume";#N/A,#N/A,TRUE,"Return";#N/A,#N/A,TRUE,"ProFormaBS";#N/A,#N/A,TRUE,"IS";#N/A,#N/A,TRUE,"CFS";#N/A,#N/A,TRUE,"BS";#N/A,#N/A,TRUE,"IS Input";#N/A,#N/A,TRUE,"BS Input"}</definedName>
    <definedName name="wrn.Leveraged._.Acquisition._.Analysis." hidden="1">{#N/A,#N/A,TRUE,"Assume";#N/A,#N/A,TRUE,"Return";#N/A,#N/A,TRUE,"ProFormaBS";#N/A,#N/A,TRUE,"IS";#N/A,#N/A,TRUE,"CFS";#N/A,#N/A,TRUE,"BS";#N/A,#N/A,TRUE,"IS Input";#N/A,#N/A,TRUE,"BS Input"}</definedName>
    <definedName name="wrn.Leveraged._.Acquistition._.Analysis" localSheetId="2" hidden="1">{#N/A,#N/A,TRUE,"Assume";#N/A,#N/A,TRUE,"Return";#N/A,#N/A,TRUE,"ProFormaBS";#N/A,#N/A,TRUE,"IS";#N/A,#N/A,TRUE,"CFS";#N/A,#N/A,TRUE,"BS";#N/A,#N/A,TRUE,"IS Input";#N/A,#N/A,TRUE,"BS Input"}</definedName>
    <definedName name="wrn.Leveraged._.Acquistition._.Analysis" localSheetId="1" hidden="1">{#N/A,#N/A,TRUE,"Assume";#N/A,#N/A,TRUE,"Return";#N/A,#N/A,TRUE,"ProFormaBS";#N/A,#N/A,TRUE,"IS";#N/A,#N/A,TRUE,"CFS";#N/A,#N/A,TRUE,"BS";#N/A,#N/A,TRUE,"IS Input";#N/A,#N/A,TRUE,"BS Input"}</definedName>
    <definedName name="wrn.Leveraged._.Acquistition._.Analysis" hidden="1">{#N/A,#N/A,TRUE,"Assume";#N/A,#N/A,TRUE,"Return";#N/A,#N/A,TRUE,"ProFormaBS";#N/A,#N/A,TRUE,"IS";#N/A,#N/A,TRUE,"CFS";#N/A,#N/A,TRUE,"BS";#N/A,#N/A,TRUE,"IS Input";#N/A,#N/A,TRUE,"BS Input"}</definedName>
    <definedName name="wrn.LP._.Committee._.Book." localSheetId="2"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wrn.LP._.Committee._.Book." localSheetId="1"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wrn.LP._.Committee._.Book." hidden="1">{#N/A,#N/A,TRUE,"FD II Portfolio Summary";#N/A,#N/A,TRUE,"Fd II Cap. Position ";#N/A,#N/A,TRUE,"BV Valuation";#N/A,#N/A,TRUE,"FV Valuation";#N/A,#N/A,TRUE,"Valuation Change";#N/A,#N/A,TRUE,"Weasler";#N/A,#N/A,TRUE,"Weasler val";#N/A,#N/A,TRUE,"J Chain";#N/A,#N/A,TRUE,"J Chain Val";#N/A,#N/A,TRUE,"Monona";#N/A,#N/A,TRUE,"Monona Val";#N/A,#N/A,TRUE,"DSI";#N/A,#N/A,TRUE,"DSI Val";#N/A,#N/A,TRUE,"Temple";#N/A,#N/A,TRUE,"Temple Val";#N/A,#N/A,TRUE,"JRI";#N/A,#N/A,TRUE,"NDS ";#N/A,#N/A,TRUE,"Stronghaven";#N/A,#N/A,TRUE,"Connor";#N/A,#N/A,TRUE,"HWC"}</definedName>
    <definedName name="wrn.LP._.Committee._.June._.13.._.2000." localSheetId="2" hidden="1">{#N/A,#N/A,TRUE," Bullets II";#N/A,#N/A,TRUE,"Fd II Cap. Position ";#N/A,#N/A,TRUE,"FD II Portfolio Summary";#N/A,#N/A,TRUE,"BV Valuation";#N/A,#N/A,TRUE,"FV Valuation";#N/A,#N/A,TRUE,"Valuation Change II";#N/A,#N/A,TRUE,"Utiliserve";#N/A,#N/A,TRUE,"Temple";#N/A,#N/A,TRUE,"JRI";#N/A,#N/A,TRUE,"Weasler";#N/A,#N/A,TRUE,"NDS ";#N/A,#N/A,TRUE,"Stronghaven";#N/A,#N/A,TRUE,"Connor";#N/A,#N/A,TRUE,"DSI";#N/A,#N/A,TRUE,"HWC";#N/A,#N/A,TRUE,"Bullets III";#N/A,#N/A,TRUE,"Fd III Cap. Position ";#N/A,#N/A,TRUE,"FD III Port Summ";#N/A,#N/A,TRUE,"BV Valuation (2)";#N/A,#N/A,TRUE,"MV Valuation";#N/A,#N/A,TRUE,"Valuation Change III";#N/A,#N/A,TRUE,"Globe";#N/A,#N/A,TRUE,"Beacon";#N/A,#N/A,TRUE,"CII";#N/A,#N/A,TRUE,"MCA";#N/A,#N/A,TRUE,"Elm";#N/A,#N/A,TRUE,"Tharco";#N/A,#N/A,TRUE,"Dee H";#N/A,#N/A,TRUE,"Hunt Valve";#N/A,#N/A,TRUE,"KBA";#N/A,#N/A,TRUE,"Glassmaster";#N/A,#N/A,TRUE,"MLS";#N/A,#N/A,TRUE,"CBSA";#N/A,#N/A,TRUE,"ACE";#N/A,#N/A,TRUE,"United Central";#N/A,#N/A,TRUE,"Jakel";#N/A,#N/A,TRUE,"Lake City ";#N/A,#N/A,TRUE,"Bullets IV";#N/A,#N/A,TRUE,"Fd IV Cap. Position  ";#N/A,#N/A,TRUE,"FD IV Portfolio Summary ";#N/A,#N/A,TRUE,"Fund IV BV  ";#N/A,#N/A,TRUE,"Western";#N/A,#N/A,TRUE,"Kranson"}</definedName>
    <definedName name="wrn.LP._.Committee._.June._.13.._.2000." localSheetId="1" hidden="1">{#N/A,#N/A,TRUE," Bullets II";#N/A,#N/A,TRUE,"Fd II Cap. Position ";#N/A,#N/A,TRUE,"FD II Portfolio Summary";#N/A,#N/A,TRUE,"BV Valuation";#N/A,#N/A,TRUE,"FV Valuation";#N/A,#N/A,TRUE,"Valuation Change II";#N/A,#N/A,TRUE,"Utiliserve";#N/A,#N/A,TRUE,"Temple";#N/A,#N/A,TRUE,"JRI";#N/A,#N/A,TRUE,"Weasler";#N/A,#N/A,TRUE,"NDS ";#N/A,#N/A,TRUE,"Stronghaven";#N/A,#N/A,TRUE,"Connor";#N/A,#N/A,TRUE,"DSI";#N/A,#N/A,TRUE,"HWC";#N/A,#N/A,TRUE,"Bullets III";#N/A,#N/A,TRUE,"Fd III Cap. Position ";#N/A,#N/A,TRUE,"FD III Port Summ";#N/A,#N/A,TRUE,"BV Valuation (2)";#N/A,#N/A,TRUE,"MV Valuation";#N/A,#N/A,TRUE,"Valuation Change III";#N/A,#N/A,TRUE,"Globe";#N/A,#N/A,TRUE,"Beacon";#N/A,#N/A,TRUE,"CII";#N/A,#N/A,TRUE,"MCA";#N/A,#N/A,TRUE,"Elm";#N/A,#N/A,TRUE,"Tharco";#N/A,#N/A,TRUE,"Dee H";#N/A,#N/A,TRUE,"Hunt Valve";#N/A,#N/A,TRUE,"KBA";#N/A,#N/A,TRUE,"Glassmaster";#N/A,#N/A,TRUE,"MLS";#N/A,#N/A,TRUE,"CBSA";#N/A,#N/A,TRUE,"ACE";#N/A,#N/A,TRUE,"United Central";#N/A,#N/A,TRUE,"Jakel";#N/A,#N/A,TRUE,"Lake City ";#N/A,#N/A,TRUE,"Bullets IV";#N/A,#N/A,TRUE,"Fd IV Cap. Position  ";#N/A,#N/A,TRUE,"FD IV Portfolio Summary ";#N/A,#N/A,TRUE,"Fund IV BV  ";#N/A,#N/A,TRUE,"Western";#N/A,#N/A,TRUE,"Kranson"}</definedName>
    <definedName name="wrn.LP._.Committee._.June._.13.._.2000." hidden="1">{#N/A,#N/A,TRUE," Bullets II";#N/A,#N/A,TRUE,"Fd II Cap. Position ";#N/A,#N/A,TRUE,"FD II Portfolio Summary";#N/A,#N/A,TRUE,"BV Valuation";#N/A,#N/A,TRUE,"FV Valuation";#N/A,#N/A,TRUE,"Valuation Change II";#N/A,#N/A,TRUE,"Utiliserve";#N/A,#N/A,TRUE,"Temple";#N/A,#N/A,TRUE,"JRI";#N/A,#N/A,TRUE,"Weasler";#N/A,#N/A,TRUE,"NDS ";#N/A,#N/A,TRUE,"Stronghaven";#N/A,#N/A,TRUE,"Connor";#N/A,#N/A,TRUE,"DSI";#N/A,#N/A,TRUE,"HWC";#N/A,#N/A,TRUE,"Bullets III";#N/A,#N/A,TRUE,"Fd III Cap. Position ";#N/A,#N/A,TRUE,"FD III Port Summ";#N/A,#N/A,TRUE,"BV Valuation (2)";#N/A,#N/A,TRUE,"MV Valuation";#N/A,#N/A,TRUE,"Valuation Change III";#N/A,#N/A,TRUE,"Globe";#N/A,#N/A,TRUE,"Beacon";#N/A,#N/A,TRUE,"CII";#N/A,#N/A,TRUE,"MCA";#N/A,#N/A,TRUE,"Elm";#N/A,#N/A,TRUE,"Tharco";#N/A,#N/A,TRUE,"Dee H";#N/A,#N/A,TRUE,"Hunt Valve";#N/A,#N/A,TRUE,"KBA";#N/A,#N/A,TRUE,"Glassmaster";#N/A,#N/A,TRUE,"MLS";#N/A,#N/A,TRUE,"CBSA";#N/A,#N/A,TRUE,"ACE";#N/A,#N/A,TRUE,"United Central";#N/A,#N/A,TRUE,"Jakel";#N/A,#N/A,TRUE,"Lake City ";#N/A,#N/A,TRUE,"Bullets IV";#N/A,#N/A,TRUE,"Fd IV Cap. Position  ";#N/A,#N/A,TRUE,"FD IV Portfolio Summary ";#N/A,#N/A,TRUE,"Fund IV BV  ";#N/A,#N/A,TRUE,"Western";#N/A,#N/A,TRUE,"Kranson"}</definedName>
    <definedName name="wrn.LUXCOS." localSheetId="2" hidden="1">{"LUX_ASSET",#N/A,FALSE,"CII-Q494.XLS";"LUX_LIAB",#N/A,FALSE,"CII-Q494.XLS";"LUX_INC",#N/A,FALSE,"CII-Q494.XLS";"LUXje",#N/A,FALSE,"CII-Q494.XLS"}</definedName>
    <definedName name="wrn.LUXCOS." localSheetId="1" hidden="1">{"LUX_ASSET",#N/A,FALSE,"CII-Q494.XLS";"LUX_LIAB",#N/A,FALSE,"CII-Q494.XLS";"LUX_INC",#N/A,FALSE,"CII-Q494.XLS";"LUXje",#N/A,FALSE,"CII-Q494.XLS"}</definedName>
    <definedName name="wrn.LUXCOS." hidden="1">{"LUX_ASSET",#N/A,FALSE,"CII-Q494.XLS";"LUX_LIAB",#N/A,FALSE,"CII-Q494.XLS";"LUX_INC",#N/A,FALSE,"CII-Q494.XLS";"LUXje",#N/A,FALSE,"CII-Q494.XLS"}</definedName>
    <definedName name="wrn.Maine." localSheetId="2" hidden="1">{"Assumptions",#N/A,TRUE,"Assumptions";"Income",#N/A,TRUE,"Income";"Balance",#N/A,TRUE,"Balance"}</definedName>
    <definedName name="wrn.Maine." localSheetId="1" hidden="1">{"Assumptions",#N/A,TRUE,"Assumptions";"Income",#N/A,TRUE,"Income";"Balance",#N/A,TRUE,"Balance"}</definedName>
    <definedName name="wrn.Maine." hidden="1">{"Assumptions",#N/A,TRUE,"Assumptions";"Income",#N/A,TRUE,"Income";"Balance",#N/A,TRUE,"Balance"}</definedName>
    <definedName name="wrn.Maine2." localSheetId="2"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wrn.Maine2." localSheetId="1"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wrn.Maine2." hidden="1">{"TransactionAssump",#N/A,FALSE,"Transaction Assump";"Combined Income",#N/A,FALSE,"Combined Income-Contrib.";"Combined Bal",#N/A,FALSE,"Combined Bal.";"Combined Credit",#N/A,FALSE,"Combined Credit";"Income Overview",#N/A,FALSE,"Income Overview";"Balance Overview",#N/A,FALSE,"Balance Overview";"Cash Flow Overview",#N/A,FALSE,"Cash Flow Overview";"Contribution Overview",#N/A,FALSE,"Contribution Overview"}</definedName>
    <definedName name="wrn.major._.Room." localSheetId="2" hidden="1">{"Major Room",#N/A,FALSE,"MROOM"}</definedName>
    <definedName name="wrn.major._.Room." localSheetId="1" hidden="1">{"Major Room",#N/A,FALSE,"MROOM"}</definedName>
    <definedName name="wrn.major._.Room." hidden="1">{"Major Room",#N/A,FALSE,"MROOM"}</definedName>
    <definedName name="wrn.MARGIN." localSheetId="2" hidden="1">{#N/A,#N/A,TRUE,"MAR";#N/A,#N/A,TRUE,"MAR_2"}</definedName>
    <definedName name="wrn.MARGIN." localSheetId="1" hidden="1">{#N/A,#N/A,TRUE,"MAR";#N/A,#N/A,TRUE,"MAR_2"}</definedName>
    <definedName name="wrn.MARGIN." hidden="1">{#N/A,#N/A,TRUE,"MAR";#N/A,#N/A,TRUE,"MAR_2"}</definedName>
    <definedName name="wrn.master." localSheetId="2" hidden="1">{#N/A,#N/A,FALSE,"SUMMARY";#N/A,#N/A,FALSE,"mcsh";#N/A,#N/A,FALSE,"vol&amp;rev";#N/A,#N/A,FALSE,"wkgcap";#N/A,#N/A,FALSE,"DEPR&amp;DT";#N/A,#N/A,FALSE,"ASSETS";#N/A,#N/A,FALSE,"NI&amp;OTH&amp;DIV";#N/A,#N/A,FALSE,"CASHFLOW";#N/A,#N/A,FALSE,"CAPEMPL";#N/A,#N/A,FALSE,"ROCE"}</definedName>
    <definedName name="wrn.master." localSheetId="1" hidden="1">{#N/A,#N/A,FALSE,"SUMMARY";#N/A,#N/A,FALSE,"mcsh";#N/A,#N/A,FALSE,"vol&amp;rev";#N/A,#N/A,FALSE,"wkgcap";#N/A,#N/A,FALSE,"DEPR&amp;DT";#N/A,#N/A,FALSE,"ASSETS";#N/A,#N/A,FALSE,"NI&amp;OTH&amp;DIV";#N/A,#N/A,FALSE,"CASHFLOW";#N/A,#N/A,FALSE,"CAPEMPL";#N/A,#N/A,FALSE,"ROCE"}</definedName>
    <definedName name="wrn.master." hidden="1">{#N/A,#N/A,FALSE,"SUMMARY";#N/A,#N/A,FALSE,"mcsh";#N/A,#N/A,FALSE,"vol&amp;rev";#N/A,#N/A,FALSE,"wkgcap";#N/A,#N/A,FALSE,"DEPR&amp;DT";#N/A,#N/A,FALSE,"ASSETS";#N/A,#N/A,FALSE,"NI&amp;OTH&amp;DIV";#N/A,#N/A,FALSE,"CASHFLOW";#N/A,#N/A,FALSE,"CAPEMPL";#N/A,#N/A,FALSE,"ROCE"}</definedName>
    <definedName name="wrn.MDA._.Tables." localSheetId="2" hidden="1">{#N/A,#N/A,TRUE,"Sel Fn Data QTD";#N/A,#N/A,TRUE,"TABLE_1 SPREAD ANALYSIS";#N/A,#N/A,TRUE,"Tables 2 to 3 PL";#N/A,#N/A,TRUE,"Tables 4 and 5 ALLL";#N/A,#N/A,TRUE,"Tables 6 to 8 ALLL NPA";#N/A,#N/A,TRUE,"Table 9 to 10 - Balance Sheet";#N/A,#N/A,TRUE,"Table 11 to 12 - Equity"}</definedName>
    <definedName name="wrn.MDA._.Tables." localSheetId="1" hidden="1">{#N/A,#N/A,TRUE,"Sel Fn Data QTD";#N/A,#N/A,TRUE,"TABLE_1 SPREAD ANALYSIS";#N/A,#N/A,TRUE,"Tables 2 to 3 PL";#N/A,#N/A,TRUE,"Tables 4 and 5 ALLL";#N/A,#N/A,TRUE,"Tables 6 to 8 ALLL NPA";#N/A,#N/A,TRUE,"Table 9 to 10 - Balance Sheet";#N/A,#N/A,TRUE,"Table 11 to 12 - Equity"}</definedName>
    <definedName name="wrn.MDA._.Tables." hidden="1">{#N/A,#N/A,TRUE,"Sel Fn Data QTD";#N/A,#N/A,TRUE,"TABLE_1 SPREAD ANALYSIS";#N/A,#N/A,TRUE,"Tables 2 to 3 PL";#N/A,#N/A,TRUE,"Tables 4 and 5 ALLL";#N/A,#N/A,TRUE,"Tables 6 to 8 ALLL NPA";#N/A,#N/A,TRUE,"Table 9 to 10 - Balance Sheet";#N/A,#N/A,TRUE,"Table 11 to 12 - Equity"}</definedName>
    <definedName name="wrn.MDA._.TABLES._.10Q." localSheetId="2" hidden="1">{#N/A,#N/A,FALSE,"Table 1 QTD";#N/A,#N/A,FALSE,"Table 1 YTD";#N/A,#N/A,FALSE,"Tables 2 to 4 PL";#N/A,#N/A,FALSE,"Tables 5 to 9 ALLL";#N/A,#N/A,FALSE,"Table 10 to 13 - Balance Sheet"}</definedName>
    <definedName name="wrn.MDA._.TABLES._.10Q." localSheetId="1" hidden="1">{#N/A,#N/A,FALSE,"Table 1 QTD";#N/A,#N/A,FALSE,"Table 1 YTD";#N/A,#N/A,FALSE,"Tables 2 to 4 PL";#N/A,#N/A,FALSE,"Tables 5 to 9 ALLL";#N/A,#N/A,FALSE,"Table 10 to 13 - Balance Sheet"}</definedName>
    <definedName name="wrn.MDA._.TABLES._.10Q." hidden="1">{#N/A,#N/A,FALSE,"Table 1 QTD";#N/A,#N/A,FALSE,"Table 1 YTD";#N/A,#N/A,FALSE,"Tables 2 to 4 PL";#N/A,#N/A,FALSE,"Tables 5 to 9 ALLL";#N/A,#N/A,FALSE,"Table 10 to 13 - Balance Sheet"}</definedName>
    <definedName name="wrn.MDA_TABLES._.10K." localSheetId="2" hidden="1">{#N/A,#N/A,FALSE,"SFD 5 YRS 10k";#N/A,#N/A,FALSE,"Table 1 Annual 10K";#N/A,#N/A,FALSE,"Tables 2 to 3 PL";#N/A,#N/A,FALSE,"Tables 4 and 5ALLL";#N/A,#N/A,FALSE,"Tables 6 to 8 ALLL ";#N/A,#N/A,FALSE,"Table 9 to 12 - Balance Sheet";#N/A,#N/A,FALSE,"Table 14 10K SFD by Quarter";#N/A,#N/A,FALSE,"Tbl 15 - 16 10K risk cashflow"}</definedName>
    <definedName name="wrn.MDA_TABLES._.10K." localSheetId="1" hidden="1">{#N/A,#N/A,FALSE,"SFD 5 YRS 10k";#N/A,#N/A,FALSE,"Table 1 Annual 10K";#N/A,#N/A,FALSE,"Tables 2 to 3 PL";#N/A,#N/A,FALSE,"Tables 4 and 5ALLL";#N/A,#N/A,FALSE,"Tables 6 to 8 ALLL ";#N/A,#N/A,FALSE,"Table 9 to 12 - Balance Sheet";#N/A,#N/A,FALSE,"Table 14 10K SFD by Quarter";#N/A,#N/A,FALSE,"Tbl 15 - 16 10K risk cashflow"}</definedName>
    <definedName name="wrn.MDA_TABLES._.10K." hidden="1">{#N/A,#N/A,FALSE,"SFD 5 YRS 10k";#N/A,#N/A,FALSE,"Table 1 Annual 10K";#N/A,#N/A,FALSE,"Tables 2 to 3 PL";#N/A,#N/A,FALSE,"Tables 4 and 5ALLL";#N/A,#N/A,FALSE,"Tables 6 to 8 ALLL ";#N/A,#N/A,FALSE,"Table 9 to 12 - Balance Sheet";#N/A,#N/A,FALSE,"Table 14 10K SFD by Quarter";#N/A,#N/A,FALSE,"Tbl 15 - 16 10K risk cashflow"}</definedName>
    <definedName name="wrn.MDA_TABLES._.10Q." localSheetId="2" hidden="1">{#N/A,#N/A,TRUE,"Sel Fn Data QTD";#N/A,#N/A,TRUE,"Table 1 YTD";#N/A,#N/A,TRUE,"Table 1 QTD";#N/A,#N/A,TRUE,"Tables 2 to 3 PL";#N/A,#N/A,TRUE,"Tables 4 and 5ALLL";#N/A,#N/A,TRUE,"Tables 6 to 8 ALLL ";#N/A,#N/A,TRUE,"Table 9 to 12 - Balance Sheet"}</definedName>
    <definedName name="wrn.MDA_TABLES._.10Q." localSheetId="1" hidden="1">{#N/A,#N/A,TRUE,"Sel Fn Data QTD";#N/A,#N/A,TRUE,"Table 1 YTD";#N/A,#N/A,TRUE,"Table 1 QTD";#N/A,#N/A,TRUE,"Tables 2 to 3 PL";#N/A,#N/A,TRUE,"Tables 4 and 5ALLL";#N/A,#N/A,TRUE,"Tables 6 to 8 ALLL ";#N/A,#N/A,TRUE,"Table 9 to 12 - Balance Sheet"}</definedName>
    <definedName name="wrn.MDA_TABLES._.10Q." hidden="1">{#N/A,#N/A,TRUE,"Sel Fn Data QTD";#N/A,#N/A,TRUE,"Table 1 YTD";#N/A,#N/A,TRUE,"Table 1 QTD";#N/A,#N/A,TRUE,"Tables 2 to 3 PL";#N/A,#N/A,TRUE,"Tables 4 and 5ALLL";#N/A,#N/A,TRUE,"Tables 6 to 8 ALLL ";#N/A,#N/A,TRUE,"Table 9 to 12 - Balance Sheet"}</definedName>
    <definedName name="wrn.MDA_TABLES._.10Q._.SEPT." localSheetId="2" hidden="1">{#N/A,#N/A,TRUE,"Sel Fn Data QTD";#N/A,#N/A,TRUE,"Table 1 YTD";#N/A,#N/A,TRUE,"Tables 2 to 4 PL";#N/A,#N/A,TRUE,"Tables 5 to 9 ALLL";#N/A,#N/A,TRUE,"Table 10 to 13 - Balance Sheet"}</definedName>
    <definedName name="wrn.MDA_TABLES._.10Q._.SEPT." localSheetId="1" hidden="1">{#N/A,#N/A,TRUE,"Sel Fn Data QTD";#N/A,#N/A,TRUE,"Table 1 YTD";#N/A,#N/A,TRUE,"Tables 2 to 4 PL";#N/A,#N/A,TRUE,"Tables 5 to 9 ALLL";#N/A,#N/A,TRUE,"Table 10 to 13 - Balance Sheet"}</definedName>
    <definedName name="wrn.MDA_TABLES._.10Q._.SEPT." hidden="1">{#N/A,#N/A,TRUE,"Sel Fn Data QTD";#N/A,#N/A,TRUE,"Table 1 YTD";#N/A,#N/A,TRUE,"Tables 2 to 4 PL";#N/A,#N/A,TRUE,"Tables 5 to 9 ALLL";#N/A,#N/A,TRUE,"Table 10 to 13 - Balance Sheet"}</definedName>
    <definedName name="wrn.merge." localSheetId="2" hidden="1">{#N/A,#N/A,FALSE,"IPO";#N/A,#N/A,FALSE,"DCF";#N/A,#N/A,FALSE,"LBO";#N/A,#N/A,FALSE,"MULT_VAL";#N/A,#N/A,FALSE,"Status Quo";#N/A,#N/A,FALSE,"Recap"}</definedName>
    <definedName name="wrn.merge." localSheetId="1" hidden="1">{#N/A,#N/A,FALSE,"IPO";#N/A,#N/A,FALSE,"DCF";#N/A,#N/A,FALSE,"LBO";#N/A,#N/A,FALSE,"MULT_VAL";#N/A,#N/A,FALSE,"Status Quo";#N/A,#N/A,FALSE,"Recap"}</definedName>
    <definedName name="wrn.merge." hidden="1">{#N/A,#N/A,FALSE,"IPO";#N/A,#N/A,FALSE,"DCF";#N/A,#N/A,FALSE,"LBO";#N/A,#N/A,FALSE,"MULT_VAL";#N/A,#N/A,FALSE,"Status Quo";#N/A,#N/A,FALSE,"Recap"}</definedName>
    <definedName name="wrn.merge.1" localSheetId="2" hidden="1">{#N/A,#N/A,FALSE,"IPO";#N/A,#N/A,FALSE,"DCF";#N/A,#N/A,FALSE,"LBO";#N/A,#N/A,FALSE,"MULT_VAL";#N/A,#N/A,FALSE,"Status Quo";#N/A,#N/A,FALSE,"Recap"}</definedName>
    <definedName name="wrn.merge.1" localSheetId="1" hidden="1">{#N/A,#N/A,FALSE,"IPO";#N/A,#N/A,FALSE,"DCF";#N/A,#N/A,FALSE,"LBO";#N/A,#N/A,FALSE,"MULT_VAL";#N/A,#N/A,FALSE,"Status Quo";#N/A,#N/A,FALSE,"Recap"}</definedName>
    <definedName name="wrn.merge.1" hidden="1">{#N/A,#N/A,FALSE,"IPO";#N/A,#N/A,FALSE,"DCF";#N/A,#N/A,FALSE,"LBO";#N/A,#N/A,FALSE,"MULT_VAL";#N/A,#N/A,FALSE,"Status Quo";#N/A,#N/A,FALSE,"Recap"}</definedName>
    <definedName name="wrn.MergerCon." localSheetId="2" hidden="1">{"Output",#N/A,FALSE,"Simpson1";"Backup",#N/A,FALSE,"Simpson1"}</definedName>
    <definedName name="wrn.MergerCon." localSheetId="1" hidden="1">{"Output",#N/A,FALSE,"Simpson1";"Backup",#N/A,FALSE,"Simpson1"}</definedName>
    <definedName name="wrn.MergerCon." hidden="1">{"Output",#N/A,FALSE,"Simpson1";"Backup",#N/A,FALSE,"Simpson1"}</definedName>
    <definedName name="wrn.model." localSheetId="2" hidden="1">{"page1",#N/A,FALSE,"GIRLBO";"page2",#N/A,FALSE,"GIRLBO";"page3",#N/A,FALSE,"GIRLBO";"page4",#N/A,FALSE,"GIRLBO";"page5",#N/A,FALSE,"GIRLBO"}</definedName>
    <definedName name="wrn.model." localSheetId="1" hidden="1">{"page1",#N/A,FALSE,"GIRLBO";"page2",#N/A,FALSE,"GIRLBO";"page3",#N/A,FALSE,"GIRLBO";"page4",#N/A,FALSE,"GIRLBO";"page5",#N/A,FALSE,"GIRLBO"}</definedName>
    <definedName name="wrn.model." hidden="1">{"page1",#N/A,FALSE,"GIRLBO";"page2",#N/A,FALSE,"GIRLBO";"page3",#N/A,FALSE,"GIRLBO";"page4",#N/A,FALSE,"GIRLBO";"page5",#N/A,FALSE,"GIRLBO"}</definedName>
    <definedName name="wrn.models" localSheetId="2" hidden="1">{#N/A,#N/A,FALSE,"Summary";#N/A,#N/A,FALSE,"Projections";#N/A,#N/A,FALSE,"Mkt Mults";#N/A,#N/A,FALSE,"DCF";#N/A,#N/A,FALSE,"Accr Dil";#N/A,#N/A,FALSE,"PIC LBO";#N/A,#N/A,FALSE,"MULT10_4";#N/A,#N/A,FALSE,"CBI LBO"}</definedName>
    <definedName name="wrn.models" localSheetId="1" hidden="1">{#N/A,#N/A,FALSE,"Summary";#N/A,#N/A,FALSE,"Projections";#N/A,#N/A,FALSE,"Mkt Mults";#N/A,#N/A,FALSE,"DCF";#N/A,#N/A,FALSE,"Accr Dil";#N/A,#N/A,FALSE,"PIC LBO";#N/A,#N/A,FALSE,"MULT10_4";#N/A,#N/A,FALSE,"CBI LBO"}</definedName>
    <definedName name="wrn.models" hidden="1">{#N/A,#N/A,FALSE,"Summary";#N/A,#N/A,FALSE,"Projections";#N/A,#N/A,FALSE,"Mkt Mults";#N/A,#N/A,FALSE,"DCF";#N/A,#N/A,FALSE,"Accr Dil";#N/A,#N/A,FALSE,"PIC LBO";#N/A,#N/A,FALSE,"MULT10_4";#N/A,#N/A,FALSE,"CBI LBO"}</definedName>
    <definedName name="wrn.MONTH_REPORT." localSheetId="2" hidden="1">{#N/A,#N/A,TRUE,"ALLL";#N/A,#N/A,TRUE,"DEL";#N/A,#N/A,TRUE,"Reserve Analysis";#N/A,#N/A,TRUE,"C_OFF HISTORY";#N/A,#N/A,TRUE,"ALLL_QTR";#N/A,#N/A,TRUE,"HEA_M";#N/A,#N/A,TRUE,"BL_DET";#N/A,#N/A,TRUE,"3YRS+";#N/A,#N/A,TRUE,"CONSTR_DET"}</definedName>
    <definedName name="wrn.MONTH_REPORT." localSheetId="1" hidden="1">{#N/A,#N/A,TRUE,"ALLL";#N/A,#N/A,TRUE,"DEL";#N/A,#N/A,TRUE,"Reserve Analysis";#N/A,#N/A,TRUE,"C_OFF HISTORY";#N/A,#N/A,TRUE,"ALLL_QTR";#N/A,#N/A,TRUE,"HEA_M";#N/A,#N/A,TRUE,"BL_DET";#N/A,#N/A,TRUE,"3YRS+";#N/A,#N/A,TRUE,"CONSTR_DET"}</definedName>
    <definedName name="wrn.MONTH_REPORT." hidden="1">{#N/A,#N/A,TRUE,"ALLL";#N/A,#N/A,TRUE,"DEL";#N/A,#N/A,TRUE,"Reserve Analysis";#N/A,#N/A,TRUE,"C_OFF HISTORY";#N/A,#N/A,TRUE,"ALLL_QTR";#N/A,#N/A,TRUE,"HEA_M";#N/A,#N/A,TRUE,"BL_DET";#N/A,#N/A,TRUE,"3YRS+";#N/A,#N/A,TRUE,"CONSTR_DET"}</definedName>
    <definedName name="wrn.MONTH_REPORT_BOD." localSheetId="2" hidden="1">{#N/A,#N/A,FALSE,"HEA_M";#N/A,#N/A,FALSE,"ALLL";#N/A,#N/A,FALSE,"DEL";#N/A,#N/A,FALSE,"Reserve Analysis";#N/A,#N/A,FALSE,"C_OFF HISTORY";#N/A,#N/A,FALSE,"ALLL_QTR"}</definedName>
    <definedName name="wrn.MONTH_REPORT_BOD." localSheetId="1" hidden="1">{#N/A,#N/A,FALSE,"HEA_M";#N/A,#N/A,FALSE,"ALLL";#N/A,#N/A,FALSE,"DEL";#N/A,#N/A,FALSE,"Reserve Analysis";#N/A,#N/A,FALSE,"C_OFF HISTORY";#N/A,#N/A,FALSE,"ALLL_QTR"}</definedName>
    <definedName name="wrn.MONTH_REPORT_BOD." hidden="1">{#N/A,#N/A,FALSE,"HEA_M";#N/A,#N/A,FALSE,"ALLL";#N/A,#N/A,FALSE,"DEL";#N/A,#N/A,FALSE,"Reserve Analysis";#N/A,#N/A,FALSE,"C_OFF HISTORY";#N/A,#N/A,FALSE,"ALLL_QTR"}</definedName>
    <definedName name="wrn.Month_Report_Mgmt." localSheetId="2" hidden="1">{#N/A,#N/A,FALSE,"HEA_M";#N/A,#N/A,FALSE,"ALLL";#N/A,#N/A,FALSE,"DEL";#N/A,#N/A,FALSE,"Reserve Analysis";#N/A,#N/A,FALSE,"C_OFF HISTORY";#N/A,#N/A,FALSE,"ALLL_QTR";#N/A,#N/A,FALSE,"RR Review";#N/A,#N/A,FALSE,"MORT. SS 1YRS+";#N/A,#N/A,FALSE,"MORT. DOUBFUL 1YEAR+";#N/A,#N/A,FALSE,"MORT. LOSS 1YEAR+";#N/A,#N/A,FALSE,"Watch List Report";#N/A,#N/A,FALSE,"CONSTR_DET"}</definedName>
    <definedName name="wrn.Month_Report_Mgmt." localSheetId="1" hidden="1">{#N/A,#N/A,FALSE,"HEA_M";#N/A,#N/A,FALSE,"ALLL";#N/A,#N/A,FALSE,"DEL";#N/A,#N/A,FALSE,"Reserve Analysis";#N/A,#N/A,FALSE,"C_OFF HISTORY";#N/A,#N/A,FALSE,"ALLL_QTR";#N/A,#N/A,FALSE,"RR Review";#N/A,#N/A,FALSE,"MORT. SS 1YRS+";#N/A,#N/A,FALSE,"MORT. DOUBFUL 1YEAR+";#N/A,#N/A,FALSE,"MORT. LOSS 1YEAR+";#N/A,#N/A,FALSE,"Watch List Report";#N/A,#N/A,FALSE,"CONSTR_DET"}</definedName>
    <definedName name="wrn.Month_Report_Mgmt." hidden="1">{#N/A,#N/A,FALSE,"HEA_M";#N/A,#N/A,FALSE,"ALLL";#N/A,#N/A,FALSE,"DEL";#N/A,#N/A,FALSE,"Reserve Analysis";#N/A,#N/A,FALSE,"C_OFF HISTORY";#N/A,#N/A,FALSE,"ALLL_QTR";#N/A,#N/A,FALSE,"RR Review";#N/A,#N/A,FALSE,"MORT. SS 1YRS+";#N/A,#N/A,FALSE,"MORT. DOUBFUL 1YEAR+";#N/A,#N/A,FALSE,"MORT. LOSS 1YEAR+";#N/A,#N/A,FALSE,"Watch List Report";#N/A,#N/A,FALSE,"CONSTR_DET"}</definedName>
    <definedName name="wrn.Monthly." localSheetId="2" hidden="1">{#N/A,#N/A,TRUE,"Cover";#N/A,#N/A,TRUE,"Contents";#N/A,#N/A,TRUE,"I_S";#N/A,#N/A,TRUE,"Unit Analysis";#N/A,#N/A,TRUE,"Stats";#N/A,#N/A,TRUE,"B_S";#N/A,#N/A,TRUE,"C_F";#N/A,#N/A,TRUE,"SG&amp;A";#N/A,#N/A,TRUE,"S_E";#N/A,#N/A,TRUE,"R&amp;D Costs";#N/A,#N/A,TRUE,"M&amp;A Costs";#N/A,#N/A,TRUE,"Other";#N/A,#N/A,TRUE,"Interest";#N/A,#N/A,TRUE,"GM";#N/A,#N/A,TRUE,"Trckg";#N/A,#N/A,TRUE,"FrstP";#N/A,#N/A,TRUE,"Lumber Inv."}</definedName>
    <definedName name="wrn.Monthly." localSheetId="1" hidden="1">{#N/A,#N/A,TRUE,"Cover";#N/A,#N/A,TRUE,"Contents";#N/A,#N/A,TRUE,"I_S";#N/A,#N/A,TRUE,"Unit Analysis";#N/A,#N/A,TRUE,"Stats";#N/A,#N/A,TRUE,"B_S";#N/A,#N/A,TRUE,"C_F";#N/A,#N/A,TRUE,"SG&amp;A";#N/A,#N/A,TRUE,"S_E";#N/A,#N/A,TRUE,"R&amp;D Costs";#N/A,#N/A,TRUE,"M&amp;A Costs";#N/A,#N/A,TRUE,"Other";#N/A,#N/A,TRUE,"Interest";#N/A,#N/A,TRUE,"GM";#N/A,#N/A,TRUE,"Trckg";#N/A,#N/A,TRUE,"FrstP";#N/A,#N/A,TRUE,"Lumber Inv."}</definedName>
    <definedName name="wrn.Monthly." hidden="1">{#N/A,#N/A,TRUE,"Cover";#N/A,#N/A,TRUE,"Contents";#N/A,#N/A,TRUE,"I_S";#N/A,#N/A,TRUE,"Unit Analysis";#N/A,#N/A,TRUE,"Stats";#N/A,#N/A,TRUE,"B_S";#N/A,#N/A,TRUE,"C_F";#N/A,#N/A,TRUE,"SG&amp;A";#N/A,#N/A,TRUE,"S_E";#N/A,#N/A,TRUE,"R&amp;D Costs";#N/A,#N/A,TRUE,"M&amp;A Costs";#N/A,#N/A,TRUE,"Other";#N/A,#N/A,TRUE,"Interest";#N/A,#N/A,TRUE,"GM";#N/A,#N/A,TRUE,"Trckg";#N/A,#N/A,TRUE,"FrstP";#N/A,#N/A,TRUE,"Lumber Inv."}</definedName>
    <definedName name="wrn.Monthly._.MIFA._.Sheets." localSheetId="2" hidden="1">{"(MEASDATA) BY QUARTER",#N/A,FALSE,"measdata";"(BS) BALANCE SHEET",#N/A,FALSE,"bs";"(BS) CASH FLOW",#N/A,FALSE,"bs";"(INCST) INCOME STATEMENT",#N/A,FALSE,"incst";"(PROGDETAIL) BY MONTH",#N/A,FALSE,"progdetail";"(PROGDETAIL) BY QTR",#N/A,FALSE,"progdetail";"(ORDERS) GOR ORDERS",#N/A,FALSE,"Orders";"(DELIVERIES) UNIT SALES",#N/A,FALSE,"Deliveries";#N/A,#N/A,FALSE,"Risk&amp;OpprTY"}</definedName>
    <definedName name="wrn.Monthly._.MIFA._.Sheets." localSheetId="1" hidden="1">{"(MEASDATA) BY QUARTER",#N/A,FALSE,"measdata";"(BS) BALANCE SHEET",#N/A,FALSE,"bs";"(BS) CASH FLOW",#N/A,FALSE,"bs";"(INCST) INCOME STATEMENT",#N/A,FALSE,"incst";"(PROGDETAIL) BY MONTH",#N/A,FALSE,"progdetail";"(PROGDETAIL) BY QTR",#N/A,FALSE,"progdetail";"(ORDERS) GOR ORDERS",#N/A,FALSE,"Orders";"(DELIVERIES) UNIT SALES",#N/A,FALSE,"Deliveries";#N/A,#N/A,FALSE,"Risk&amp;OpprTY"}</definedName>
    <definedName name="wrn.Monthly._.MIFA._.Sheets." hidden="1">{"(MEASDATA) BY QUARTER",#N/A,FALSE,"measdata";"(BS) BALANCE SHEET",#N/A,FALSE,"bs";"(BS) CASH FLOW",#N/A,FALSE,"bs";"(INCST) INCOME STATEMENT",#N/A,FALSE,"incst";"(PROGDETAIL) BY MONTH",#N/A,FALSE,"progdetail";"(PROGDETAIL) BY QTR",#N/A,FALSE,"progdetail";"(ORDERS) GOR ORDERS",#N/A,FALSE,"Orders";"(DELIVERIES) UNIT SALES",#N/A,FALSE,"Deliveries";#N/A,#N/A,FALSE,"Risk&amp;OpprTY"}</definedName>
    <definedName name="wrn.Monthly._.MIFA._.Sheets.1" localSheetId="2" hidden="1">{"(MEASDATA) BY QUARTER",#N/A,FALSE,"measdata";"(BS) BALANCE SHEET",#N/A,FALSE,"bs";"(BS) CASH FLOW",#N/A,FALSE,"bs";"(INCST) INCOME STATEMENT",#N/A,FALSE,"incst";"(PROGDETAIL) BY MONTH",#N/A,FALSE,"progdetail";"(PROGDETAIL) BY QTR",#N/A,FALSE,"progdetail";"(ORDERS) GOR ORDERS",#N/A,FALSE,"Orders";"(DELIVERIES) UNIT SALES",#N/A,FALSE,"Deliveries";#N/A,#N/A,FALSE,"Risk&amp;OpprTY"}</definedName>
    <definedName name="wrn.Monthly._.MIFA._.Sheets.1" localSheetId="1" hidden="1">{"(MEASDATA) BY QUARTER",#N/A,FALSE,"measdata";"(BS) BALANCE SHEET",#N/A,FALSE,"bs";"(BS) CASH FLOW",#N/A,FALSE,"bs";"(INCST) INCOME STATEMENT",#N/A,FALSE,"incst";"(PROGDETAIL) BY MONTH",#N/A,FALSE,"progdetail";"(PROGDETAIL) BY QTR",#N/A,FALSE,"progdetail";"(ORDERS) GOR ORDERS",#N/A,FALSE,"Orders";"(DELIVERIES) UNIT SALES",#N/A,FALSE,"Deliveries";#N/A,#N/A,FALSE,"Risk&amp;OpprTY"}</definedName>
    <definedName name="wrn.Monthly._.MIFA._.Sheets.1" hidden="1">{"(MEASDATA) BY QUARTER",#N/A,FALSE,"measdata";"(BS) BALANCE SHEET",#N/A,FALSE,"bs";"(BS) CASH FLOW",#N/A,FALSE,"bs";"(INCST) INCOME STATEMENT",#N/A,FALSE,"incst";"(PROGDETAIL) BY MONTH",#N/A,FALSE,"progdetail";"(PROGDETAIL) BY QTR",#N/A,FALSE,"progdetail";"(ORDERS) GOR ORDERS",#N/A,FALSE,"Orders";"(DELIVERIES) UNIT SALES",#N/A,FALSE,"Deliveries";#N/A,#N/A,FALSE,"Risk&amp;OpprTY"}</definedName>
    <definedName name="wrn.MONTHLY._.REPORT._.X._.4." localSheetId="2" hidden="1">{#N/A,#N/A,TRUE,"CHARGES";#N/A,#N/A,TRUE,"MODALITY";#N/A,#N/A,TRUE,"PAYMENTS";#N/A,#N/A,TRUE,"ADJUSTMENTS";#N/A,#N/A,TRUE,"RECEIVABLES";#N/A,#N/A,TRUE,"RECEIVABLES (%)";#N/A,#N/A,TRUE,"CHARGES";#N/A,#N/A,TRUE,"MODALITY";#N/A,#N/A,TRUE,"PAYMENTS";#N/A,#N/A,TRUE,"ADJUSTMENTS";#N/A,#N/A,TRUE,"RECEIVABLES";#N/A,#N/A,TRUE,"RECEIVABLES (%)";#N/A,#N/A,TRUE,"CHARGES";#N/A,#N/A,TRUE,"MODALITY";#N/A,#N/A,TRUE,"PAYMENTS";#N/A,#N/A,TRUE,"ADJUSTMENTS";#N/A,#N/A,TRUE,"RECEIVABLES";#N/A,#N/A,TRUE,"RECEIVABLES (%)";#N/A,#N/A,TRUE,"CHARGES";#N/A,#N/A,TRUE,"MODALITY";#N/A,#N/A,TRUE,"PAYMENTS";#N/A,#N/A,TRUE,"ADJUSTMENTS";#N/A,#N/A,TRUE,"RECEIVABLES";#N/A,#N/A,TRUE,"RECEIVABLES (%)"}</definedName>
    <definedName name="wrn.MONTHLY._.REPORT._.X._.4." localSheetId="1" hidden="1">{#N/A,#N/A,TRUE,"CHARGES";#N/A,#N/A,TRUE,"MODALITY";#N/A,#N/A,TRUE,"PAYMENTS";#N/A,#N/A,TRUE,"ADJUSTMENTS";#N/A,#N/A,TRUE,"RECEIVABLES";#N/A,#N/A,TRUE,"RECEIVABLES (%)";#N/A,#N/A,TRUE,"CHARGES";#N/A,#N/A,TRUE,"MODALITY";#N/A,#N/A,TRUE,"PAYMENTS";#N/A,#N/A,TRUE,"ADJUSTMENTS";#N/A,#N/A,TRUE,"RECEIVABLES";#N/A,#N/A,TRUE,"RECEIVABLES (%)";#N/A,#N/A,TRUE,"CHARGES";#N/A,#N/A,TRUE,"MODALITY";#N/A,#N/A,TRUE,"PAYMENTS";#N/A,#N/A,TRUE,"ADJUSTMENTS";#N/A,#N/A,TRUE,"RECEIVABLES";#N/A,#N/A,TRUE,"RECEIVABLES (%)";#N/A,#N/A,TRUE,"CHARGES";#N/A,#N/A,TRUE,"MODALITY";#N/A,#N/A,TRUE,"PAYMENTS";#N/A,#N/A,TRUE,"ADJUSTMENTS";#N/A,#N/A,TRUE,"RECEIVABLES";#N/A,#N/A,TRUE,"RECEIVABLES (%)"}</definedName>
    <definedName name="wrn.MONTHLY._.REPORT._.X._.4." hidden="1">{#N/A,#N/A,TRUE,"CHARGES";#N/A,#N/A,TRUE,"MODALITY";#N/A,#N/A,TRUE,"PAYMENTS";#N/A,#N/A,TRUE,"ADJUSTMENTS";#N/A,#N/A,TRUE,"RECEIVABLES";#N/A,#N/A,TRUE,"RECEIVABLES (%)";#N/A,#N/A,TRUE,"CHARGES";#N/A,#N/A,TRUE,"MODALITY";#N/A,#N/A,TRUE,"PAYMENTS";#N/A,#N/A,TRUE,"ADJUSTMENTS";#N/A,#N/A,TRUE,"RECEIVABLES";#N/A,#N/A,TRUE,"RECEIVABLES (%)";#N/A,#N/A,TRUE,"CHARGES";#N/A,#N/A,TRUE,"MODALITY";#N/A,#N/A,TRUE,"PAYMENTS";#N/A,#N/A,TRUE,"ADJUSTMENTS";#N/A,#N/A,TRUE,"RECEIVABLES";#N/A,#N/A,TRUE,"RECEIVABLES (%)";#N/A,#N/A,TRUE,"CHARGES";#N/A,#N/A,TRUE,"MODALITY";#N/A,#N/A,TRUE,"PAYMENTS";#N/A,#N/A,TRUE,"ADJUSTMENTS";#N/A,#N/A,TRUE,"RECEIVABLES";#N/A,#N/A,TRUE,"RECEIVABLES (%)"}</definedName>
    <definedName name="wrn.Morrison." localSheetId="2" hidden="1">{#N/A,#N/A,FALSE,"Quarts";#N/A,#N/A,FALSE,"Annual";#N/A,#N/A,FALSE,"Balance";#N/A,#N/A,FALSE,"Cash Flow";#N/A,#N/A,FALSE,"Store Openings"}</definedName>
    <definedName name="wrn.Morrison." localSheetId="1" hidden="1">{#N/A,#N/A,FALSE,"Quarts";#N/A,#N/A,FALSE,"Annual";#N/A,#N/A,FALSE,"Balance";#N/A,#N/A,FALSE,"Cash Flow";#N/A,#N/A,FALSE,"Store Openings"}</definedName>
    <definedName name="wrn.Morrison." hidden="1">{#N/A,#N/A,FALSE,"Quarts";#N/A,#N/A,FALSE,"Annual";#N/A,#N/A,FALSE,"Balance";#N/A,#N/A,FALSE,"Cash Flow";#N/A,#N/A,FALSE,"Store Openings"}</definedName>
    <definedName name="wrn.Mortgage." localSheetId="2" hidden="1">{#N/A,#N/A,FALSE,"COVER";#N/A,#N/A,FALSE,"Index";#N/A,#N/A,FALSE,"Non-Earning";#N/A,#N/A,FALSE,"Mortgage_Legal";#N/A,#N/A,FALSE,"Mortgages"}</definedName>
    <definedName name="wrn.Mortgage." localSheetId="1" hidden="1">{#N/A,#N/A,FALSE,"COVER";#N/A,#N/A,FALSE,"Index";#N/A,#N/A,FALSE,"Non-Earning";#N/A,#N/A,FALSE,"Mortgage_Legal";#N/A,#N/A,FALSE,"Mortgages"}</definedName>
    <definedName name="wrn.Mortgage." hidden="1">{#N/A,#N/A,FALSE,"COVER";#N/A,#N/A,FALSE,"Index";#N/A,#N/A,FALSE,"Non-Earning";#N/A,#N/A,FALSE,"Mortgage_Legal";#N/A,#N/A,FALSE,"Mortgages"}</definedName>
    <definedName name="wrn.newest." localSheetId="2" hidden="1">{#N/A,#N/A,TRUE,"TS";#N/A,#N/A,TRUE,"Combo";#N/A,#N/A,TRUE,"FAIR";#N/A,#N/A,TRUE,"RBC";#N/A,#N/A,TRUE,"xxxx"}</definedName>
    <definedName name="wrn.newest." localSheetId="1" hidden="1">{#N/A,#N/A,TRUE,"TS";#N/A,#N/A,TRUE,"Combo";#N/A,#N/A,TRUE,"FAIR";#N/A,#N/A,TRUE,"RBC";#N/A,#N/A,TRUE,"xxxx"}</definedName>
    <definedName name="wrn.newest." hidden="1">{#N/A,#N/A,TRUE,"TS";#N/A,#N/A,TRUE,"Combo";#N/A,#N/A,TRUE,"FAIR";#N/A,#N/A,TRUE,"RBC";#N/A,#N/A,TRUE,"xxxx"}</definedName>
    <definedName name="wrn.NGL._.Exhibits." localSheetId="2" hidden="1">{#N/A,#N/A,FALSE,"BS";#N/A,#N/A,FALSE,"IS";#N/A,#N/A,FALSE,"ratios";#N/A,#N/A,FALSE,"WACC";#N/A,#N/A,FALSE,"IS DCF Exhibit";#N/A,#N/A,FALSE,"DCF"}</definedName>
    <definedName name="wrn.NGL._.Exhibits." localSheetId="1" hidden="1">{#N/A,#N/A,FALSE,"BS";#N/A,#N/A,FALSE,"IS";#N/A,#N/A,FALSE,"ratios";#N/A,#N/A,FALSE,"WACC";#N/A,#N/A,FALSE,"IS DCF Exhibit";#N/A,#N/A,FALSE,"DCF"}</definedName>
    <definedName name="wrn.NGL._.Exhibits." hidden="1">{#N/A,#N/A,FALSE,"BS";#N/A,#N/A,FALSE,"IS";#N/A,#N/A,FALSE,"ratios";#N/A,#N/A,FALSE,"WACC";#N/A,#N/A,FALSE,"IS DCF Exhibit";#N/A,#N/A,FALSE,"DCF"}</definedName>
    <definedName name="wrn.Nico." localSheetId="2" hidden="1">{#N/A,#N/A,TRUE,"Cover";#N/A,#N/A,TRUE,"Transaction Summary";#N/A,#N/A,TRUE,"Earnings Impact";#N/A,#N/A,TRUE,"accretion dilution"}</definedName>
    <definedName name="wrn.Nico." localSheetId="1" hidden="1">{#N/A,#N/A,TRUE,"Cover";#N/A,#N/A,TRUE,"Transaction Summary";#N/A,#N/A,TRUE,"Earnings Impact";#N/A,#N/A,TRUE,"accretion dilution"}</definedName>
    <definedName name="wrn.Nico." hidden="1">{#N/A,#N/A,TRUE,"Cover";#N/A,#N/A,TRUE,"Transaction Summary";#N/A,#N/A,TRUE,"Earnings Impact";#N/A,#N/A,TRUE,"accretion dilution"}</definedName>
    <definedName name="wrn.NOVPRES." localSheetId="2" hidden="1">{#N/A,#N/A,TRUE,"PAGE 2";#N/A,#N/A,TRUE,"PAGE 3";#N/A,#N/A,TRUE,"PAGE4"}</definedName>
    <definedName name="wrn.NOVPRES." localSheetId="1" hidden="1">{#N/A,#N/A,TRUE,"PAGE 2";#N/A,#N/A,TRUE,"PAGE 3";#N/A,#N/A,TRUE,"PAGE4"}</definedName>
    <definedName name="wrn.NOVPRES." hidden="1">{#N/A,#N/A,TRUE,"PAGE 2";#N/A,#N/A,TRUE,"PAGE 3";#N/A,#N/A,TRUE,"PAGE4"}</definedName>
    <definedName name="wrn.NPV." localSheetId="2" hidden="1">{"npv",#N/A,FALSE,"NPV"}</definedName>
    <definedName name="wrn.NPV." localSheetId="1" hidden="1">{"npv",#N/A,FALSE,"NPV"}</definedName>
    <definedName name="wrn.NPV." hidden="1">{"npv",#N/A,FALSE,"NPV"}</definedName>
    <definedName name="wrn.ntfinance." localSheetId="2" hidden="1">{"Rate",#N/A,TRUE,"SUMMARY";"Ratios",#N/A,TRUE,"Ratios";"BUDGETREVENUE",#N/A,TRUE,"Revenue";"TOTALS",#N/A,TRUE,"DETAIL"}</definedName>
    <definedName name="wrn.ntfinance." localSheetId="1" hidden="1">{"Rate",#N/A,TRUE,"SUMMARY";"Ratios",#N/A,TRUE,"Ratios";"BUDGETREVENUE",#N/A,TRUE,"Revenue";"TOTALS",#N/A,TRUE,"DETAIL"}</definedName>
    <definedName name="wrn.ntfinance." hidden="1">{"Rate",#N/A,TRUE,"SUMMARY";"Ratios",#N/A,TRUE,"Ratios";"BUDGETREVENUE",#N/A,TRUE,"Revenue";"TOTALS",#N/A,TRUE,"DETAIL"}</definedName>
    <definedName name="wrn.OOCONLY." localSheetId="2" hidden="1">{"OOCDOLS",#N/A,FALSE,"G&amp;A_CRPSV";"OOCDOL",#N/A,FALSE,"G&amp;A_FAC"}</definedName>
    <definedName name="wrn.OOCONLY." localSheetId="1" hidden="1">{"OOCDOLS",#N/A,FALSE,"G&amp;A_CRPSV";"OOCDOL",#N/A,FALSE,"G&amp;A_FAC"}</definedName>
    <definedName name="wrn.OOCONLY." hidden="1">{"OOCDOLS",#N/A,FALSE,"G&amp;A_CRPSV";"OOCDOL",#N/A,FALSE,"G&amp;A_FAC"}</definedName>
    <definedName name="wrn.OPERATIONS." localSheetId="2" hidden="1">{#N/A,#N/A,FALSE,"PL-FS";#N/A,#N/A,FALSE,"PL"}</definedName>
    <definedName name="wrn.OPERATIONS." localSheetId="1" hidden="1">{#N/A,#N/A,FALSE,"PL-FS";#N/A,#N/A,FALSE,"PL"}</definedName>
    <definedName name="wrn.OPERATIONS." hidden="1">{#N/A,#N/A,FALSE,"PL-FS";#N/A,#N/A,FALSE,"PL"}</definedName>
    <definedName name="wrn.OUTLOOKFULLYEAR." localSheetId="2" hidden="1">{"QTR2",#N/A,FALSE,"OTK6_27";#N/A,#N/A,FALSE,"Q2 Detail";"SIXMTH",#N/A,FALSE,"OTK6_27";"qtr3",#N/A,FALSE,"OTK6_27";#N/A,#N/A,FALSE,"Q3 Detail";"NINEMTH",#N/A,FALSE,"OTK6_27";"qtr4",#N/A,FALSE,"OTK6_27";#N/A,#N/A,FALSE,"Q4 Detail";"YEAR",#N/A,FALSE,"OTK6_27"}</definedName>
    <definedName name="wrn.OUTLOOKFULLYEAR." localSheetId="1" hidden="1">{"QTR2",#N/A,FALSE,"OTK6_27";#N/A,#N/A,FALSE,"Q2 Detail";"SIXMTH",#N/A,FALSE,"OTK6_27";"qtr3",#N/A,FALSE,"OTK6_27";#N/A,#N/A,FALSE,"Q3 Detail";"NINEMTH",#N/A,FALSE,"OTK6_27";"qtr4",#N/A,FALSE,"OTK6_27";#N/A,#N/A,FALSE,"Q4 Detail";"YEAR",#N/A,FALSE,"OTK6_27"}</definedName>
    <definedName name="wrn.OUTLOOKFULLYEAR." hidden="1">{"QTR2",#N/A,FALSE,"OTK6_27";#N/A,#N/A,FALSE,"Q2 Detail";"SIXMTH",#N/A,FALSE,"OTK6_27";"qtr3",#N/A,FALSE,"OTK6_27";#N/A,#N/A,FALSE,"Q3 Detail";"NINEMTH",#N/A,FALSE,"OTK6_27";"qtr4",#N/A,FALSE,"OTK6_27";#N/A,#N/A,FALSE,"Q4 Detail";"YEAR",#N/A,FALSE,"OTK6_27"}</definedName>
    <definedName name="wrn.OUTPUT." localSheetId="2" hidden="1">{"DCF","UPSIDE CASE",FALSE,"Sheet1";"DCF","BASE CASE",FALSE,"Sheet1";"DCF","DOWNSIDE CASE",FALSE,"Sheet1"}</definedName>
    <definedName name="wrn.OUTPUT." localSheetId="1" hidden="1">{"DCF","UPSIDE CASE",FALSE,"Sheet1";"DCF","BASE CASE",FALSE,"Sheet1";"DCF","DOWNSIDE CASE",FALSE,"Sheet1"}</definedName>
    <definedName name="wrn.OUTPUT." hidden="1">{"DCF","UPSIDE CASE",FALSE,"Sheet1";"DCF","BASE CASE",FALSE,"Sheet1";"DCF","DOWNSIDE CASE",FALSE,"Sheet1"}</definedName>
    <definedName name="wrn.OUTPUT._from_DBAB" localSheetId="2" hidden="1">{"DCF","UPSIDE CASE",FALSE,"Sheet1";"DCF","BASE CASE",FALSE,"Sheet1";"DCF","DOWNSIDE CASE",FALSE,"Sheet1"}</definedName>
    <definedName name="wrn.OUTPUT._from_DBAB" localSheetId="1" hidden="1">{"DCF","UPSIDE CASE",FALSE,"Sheet1";"DCF","BASE CASE",FALSE,"Sheet1";"DCF","DOWNSIDE CASE",FALSE,"Sheet1"}</definedName>
    <definedName name="wrn.OUTPUT._from_DBAB" hidden="1">{"DCF","UPSIDE CASE",FALSE,"Sheet1";"DCF","BASE CASE",FALSE,"Sheet1";"DCF","DOWNSIDE CASE",FALSE,"Sheet1"}</definedName>
    <definedName name="wrn.OUTPUT._from_DBAB_1" localSheetId="2" hidden="1">{"DCF","UPSIDE CASE",FALSE,"Sheet1";"DCF","BASE CASE",FALSE,"Sheet1";"DCF","DOWNSIDE CASE",FALSE,"Sheet1"}</definedName>
    <definedName name="wrn.OUTPUT._from_DBAB_1" localSheetId="1" hidden="1">{"DCF","UPSIDE CASE",FALSE,"Sheet1";"DCF","BASE CASE",FALSE,"Sheet1";"DCF","DOWNSIDE CASE",FALSE,"Sheet1"}</definedName>
    <definedName name="wrn.OUTPUT._from_DBAB_1" hidden="1">{"DCF","UPSIDE CASE",FALSE,"Sheet1";"DCF","BASE CASE",FALSE,"Sheet1";"DCF","DOWNSIDE CASE",FALSE,"Sheet1"}</definedName>
    <definedName name="wrn.OUTPUT._from_DBAB_1_1" localSheetId="2" hidden="1">{"DCF","UPSIDE CASE",FALSE,"Sheet1";"DCF","BASE CASE",FALSE,"Sheet1";"DCF","DOWNSIDE CASE",FALSE,"Sheet1"}</definedName>
    <definedName name="wrn.OUTPUT._from_DBAB_1_1" localSheetId="1" hidden="1">{"DCF","UPSIDE CASE",FALSE,"Sheet1";"DCF","BASE CASE",FALSE,"Sheet1";"DCF","DOWNSIDE CASE",FALSE,"Sheet1"}</definedName>
    <definedName name="wrn.OUTPUT._from_DBAB_1_1" hidden="1">{"DCF","UPSIDE CASE",FALSE,"Sheet1";"DCF","BASE CASE",FALSE,"Sheet1";"DCF","DOWNSIDE CASE",FALSE,"Sheet1"}</definedName>
    <definedName name="wrn.OUTPUT._from_DBAB_1_1_1" localSheetId="2" hidden="1">{"DCF","UPSIDE CASE",FALSE,"Sheet1";"DCF","BASE CASE",FALSE,"Sheet1";"DCF","DOWNSIDE CASE",FALSE,"Sheet1"}</definedName>
    <definedName name="wrn.OUTPUT._from_DBAB_1_1_1" localSheetId="1" hidden="1">{"DCF","UPSIDE CASE",FALSE,"Sheet1";"DCF","BASE CASE",FALSE,"Sheet1";"DCF","DOWNSIDE CASE",FALSE,"Sheet1"}</definedName>
    <definedName name="wrn.OUTPUT._from_DBAB_1_1_1" hidden="1">{"DCF","UPSIDE CASE",FALSE,"Sheet1";"DCF","BASE CASE",FALSE,"Sheet1";"DCF","DOWNSIDE CASE",FALSE,"Sheet1"}</definedName>
    <definedName name="wrn.OUTPUT._from_DBAB_1_2" localSheetId="2" hidden="1">{"DCF","UPSIDE CASE",FALSE,"Sheet1";"DCF","BASE CASE",FALSE,"Sheet1";"DCF","DOWNSIDE CASE",FALSE,"Sheet1"}</definedName>
    <definedName name="wrn.OUTPUT._from_DBAB_1_2" localSheetId="1" hidden="1">{"DCF","UPSIDE CASE",FALSE,"Sheet1";"DCF","BASE CASE",FALSE,"Sheet1";"DCF","DOWNSIDE CASE",FALSE,"Sheet1"}</definedName>
    <definedName name="wrn.OUTPUT._from_DBAB_1_2" hidden="1">{"DCF","UPSIDE CASE",FALSE,"Sheet1";"DCF","BASE CASE",FALSE,"Sheet1";"DCF","DOWNSIDE CASE",FALSE,"Sheet1"}</definedName>
    <definedName name="wrn.OUTPUT._from_DBAB_2" localSheetId="2" hidden="1">{"DCF","UPSIDE CASE",FALSE,"Sheet1";"DCF","BASE CASE",FALSE,"Sheet1";"DCF","DOWNSIDE CASE",FALSE,"Sheet1"}</definedName>
    <definedName name="wrn.OUTPUT._from_DBAB_2" localSheetId="1" hidden="1">{"DCF","UPSIDE CASE",FALSE,"Sheet1";"DCF","BASE CASE",FALSE,"Sheet1";"DCF","DOWNSIDE CASE",FALSE,"Sheet1"}</definedName>
    <definedName name="wrn.OUTPUT._from_DBAB_2" hidden="1">{"DCF","UPSIDE CASE",FALSE,"Sheet1";"DCF","BASE CASE",FALSE,"Sheet1";"DCF","DOWNSIDE CASE",FALSE,"Sheet1"}</definedName>
    <definedName name="wrn.OUTPUT._from_DBAB_3" localSheetId="2" hidden="1">{"DCF","UPSIDE CASE",FALSE,"Sheet1";"DCF","BASE CASE",FALSE,"Sheet1";"DCF","DOWNSIDE CASE",FALSE,"Sheet1"}</definedName>
    <definedName name="wrn.OUTPUT._from_DBAB_3" localSheetId="1" hidden="1">{"DCF","UPSIDE CASE",FALSE,"Sheet1";"DCF","BASE CASE",FALSE,"Sheet1";"DCF","DOWNSIDE CASE",FALSE,"Sheet1"}</definedName>
    <definedName name="wrn.OUTPUT._from_DBAB_3" hidden="1">{"DCF","UPSIDE CASE",FALSE,"Sheet1";"DCF","BASE CASE",FALSE,"Sheet1";"DCF","DOWNSIDE CASE",FALSE,"Sheet1"}</definedName>
    <definedName name="wrn.OUTPUT._from_DBAB_4" localSheetId="2" hidden="1">{"DCF","UPSIDE CASE",FALSE,"Sheet1";"DCF","BASE CASE",FALSE,"Sheet1";"DCF","DOWNSIDE CASE",FALSE,"Sheet1"}</definedName>
    <definedName name="wrn.OUTPUT._from_DBAB_4" localSheetId="1" hidden="1">{"DCF","UPSIDE CASE",FALSE,"Sheet1";"DCF","BASE CASE",FALSE,"Sheet1";"DCF","DOWNSIDE CASE",FALSE,"Sheet1"}</definedName>
    <definedName name="wrn.OUTPUT._from_DBAB_4" hidden="1">{"DCF","UPSIDE CASE",FALSE,"Sheet1";"DCF","BASE CASE",FALSE,"Sheet1";"DCF","DOWNSIDE CASE",FALSE,"Sheet1"}</definedName>
    <definedName name="wrn.OUTPUT._from_DBAB_5" localSheetId="2" hidden="1">{"DCF","UPSIDE CASE",FALSE,"Sheet1";"DCF","BASE CASE",FALSE,"Sheet1";"DCF","DOWNSIDE CASE",FALSE,"Sheet1"}</definedName>
    <definedName name="wrn.OUTPUT._from_DBAB_5" localSheetId="1" hidden="1">{"DCF","UPSIDE CASE",FALSE,"Sheet1";"DCF","BASE CASE",FALSE,"Sheet1";"DCF","DOWNSIDE CASE",FALSE,"Sheet1"}</definedName>
    <definedName name="wrn.OUTPUT._from_DBAB_5" hidden="1">{"DCF","UPSIDE CASE",FALSE,"Sheet1";"DCF","BASE CASE",FALSE,"Sheet1";"DCF","DOWNSIDE CASE",FALSE,"Sheet1"}</definedName>
    <definedName name="wrn.packer._.1." localSheetId="2" hidden="1">{#N/A,#N/A,FALSE,"gopher summary";#N/A,#N/A,FALSE,"GOPH-Comp Co. Mult";#N/A,#N/A,FALSE,"GOPH-Acq. Mult ";#N/A,#N/A,FALSE,"gopher dcf";#N/A,#N/A,FALSE,"goph-dividend";#N/A,#N/A,FALSE,"GOPHER WACC";#N/A,#N/A,FALSE,"Contribution";#N/A,#N/A,FALSE,"contr.anal.";#N/A,#N/A,FALSE,"acc_dil";#N/A,#N/A,FALSE,"GOPHER";#N/A,#N/A,FALSE,"pro forma";#N/A,#N/A,FALSE,"PACK-Comp Co. Mult";#N/A,#N/A,FALSE,"packer dcf ";#N/A,#N/A,FALSE,"PACK WACC ";#N/A,#N/A,FALSE,"PACKER";#N/A,#N/A,FALSE,"PurchPriMult"}</definedName>
    <definedName name="wrn.packer._.1." localSheetId="1" hidden="1">{#N/A,#N/A,FALSE,"gopher summary";#N/A,#N/A,FALSE,"GOPH-Comp Co. Mult";#N/A,#N/A,FALSE,"GOPH-Acq. Mult ";#N/A,#N/A,FALSE,"gopher dcf";#N/A,#N/A,FALSE,"goph-dividend";#N/A,#N/A,FALSE,"GOPHER WACC";#N/A,#N/A,FALSE,"Contribution";#N/A,#N/A,FALSE,"contr.anal.";#N/A,#N/A,FALSE,"acc_dil";#N/A,#N/A,FALSE,"GOPHER";#N/A,#N/A,FALSE,"pro forma";#N/A,#N/A,FALSE,"PACK-Comp Co. Mult";#N/A,#N/A,FALSE,"packer dcf ";#N/A,#N/A,FALSE,"PACK WACC ";#N/A,#N/A,FALSE,"PACKER";#N/A,#N/A,FALSE,"PurchPriMult"}</definedName>
    <definedName name="wrn.packer._.1." hidden="1">{#N/A,#N/A,FALSE,"gopher summary";#N/A,#N/A,FALSE,"GOPH-Comp Co. Mult";#N/A,#N/A,FALSE,"GOPH-Acq. Mult ";#N/A,#N/A,FALSE,"gopher dcf";#N/A,#N/A,FALSE,"goph-dividend";#N/A,#N/A,FALSE,"GOPHER WACC";#N/A,#N/A,FALSE,"Contribution";#N/A,#N/A,FALSE,"contr.anal.";#N/A,#N/A,FALSE,"acc_dil";#N/A,#N/A,FALSE,"GOPHER";#N/A,#N/A,FALSE,"pro forma";#N/A,#N/A,FALSE,"PACK-Comp Co. Mult";#N/A,#N/A,FALSE,"packer dcf ";#N/A,#N/A,FALSE,"PACK WACC ";#N/A,#N/A,FALSE,"PACKER";#N/A,#N/A,FALSE,"PurchPriMult"}</definedName>
    <definedName name="wrn.Page._.1." localSheetId="2" hidden="1">{#N/A,#N/A,FALSE,"Job Sched"}</definedName>
    <definedName name="wrn.Page._.1." localSheetId="1" hidden="1">{#N/A,#N/A,FALSE,"Job Sched"}</definedName>
    <definedName name="wrn.Page._.1." hidden="1">{#N/A,#N/A,FALSE,"Job Sched"}</definedName>
    <definedName name="wrn.PAGE._.2." localSheetId="2" hidden="1">{"PAGE 2",#N/A,FALSE,"WEST_OT"}</definedName>
    <definedName name="wrn.PAGE._.2." localSheetId="1" hidden="1">{"PAGE 2",#N/A,FALSE,"WEST_OT"}</definedName>
    <definedName name="wrn.PAGE._.2." hidden="1">{"PAGE 2",#N/A,FALSE,"WEST_OT"}</definedName>
    <definedName name="wrn.PAGE._.3." localSheetId="2" hidden="1">{"PAGE 2",#N/A,FALSE,"WEST_OT"}</definedName>
    <definedName name="wrn.PAGE._.3." localSheetId="1" hidden="1">{"PAGE 2",#N/A,FALSE,"WEST_OT"}</definedName>
    <definedName name="wrn.PAGE._.3." hidden="1">{"PAGE 2",#N/A,FALSE,"WEST_OT"}</definedName>
    <definedName name="wrn.Part._.1." localSheetId="2" hidden="1">{#N/A,#N/A,FALSE,"Title";#N/A,#N/A,FALSE,"Tbl Contents";#N/A,#N/A,FALSE,"Management Summary (1)";#N/A,#N/A,FALSE,"Major Project  (1)";#N/A,#N/A,FALSE,"Qterly Income";#N/A,#N/A,FALSE,"Major Project [2]";#N/A,#N/A,FALSE,"Project PBT chart 4A";#N/A,#N/A,FALSE,"Income Statement";#N/A,#N/A,FALSE,"Variance analysis";#N/A,#N/A,FALSE,"Mntly Income";#N/A,#N/A,FALSE,"Variance analysis";#N/A,#N/A,FALSE,"Cur Mnth Cash";#N/A,#N/A,FALSE,"Current Qtr Cash";#N/A,#N/A,FALSE,"Qtrly Cashflow";#N/A,#N/A,FALSE,"Mnthly Cashflow";#N/A,#N/A,FALSE,"Accts. Rec.";#N/A,#N/A,FALSE,"Headcnt Det";#N/A,#N/A,FALSE,"Gross Headcount";#N/A,#N/A,FALSE,"Management Summary [2]";#N/A,#N/A,FALSE,"Major Project [2]";#N/A,#N/A,FALSE,"Variance analysis"}</definedName>
    <definedName name="wrn.Part._.1." localSheetId="1" hidden="1">{#N/A,#N/A,FALSE,"Title";#N/A,#N/A,FALSE,"Tbl Contents";#N/A,#N/A,FALSE,"Management Summary (1)";#N/A,#N/A,FALSE,"Major Project  (1)";#N/A,#N/A,FALSE,"Qterly Income";#N/A,#N/A,FALSE,"Major Project [2]";#N/A,#N/A,FALSE,"Project PBT chart 4A";#N/A,#N/A,FALSE,"Income Statement";#N/A,#N/A,FALSE,"Variance analysis";#N/A,#N/A,FALSE,"Mntly Income";#N/A,#N/A,FALSE,"Variance analysis";#N/A,#N/A,FALSE,"Cur Mnth Cash";#N/A,#N/A,FALSE,"Current Qtr Cash";#N/A,#N/A,FALSE,"Qtrly Cashflow";#N/A,#N/A,FALSE,"Mnthly Cashflow";#N/A,#N/A,FALSE,"Accts. Rec.";#N/A,#N/A,FALSE,"Headcnt Det";#N/A,#N/A,FALSE,"Gross Headcount";#N/A,#N/A,FALSE,"Management Summary [2]";#N/A,#N/A,FALSE,"Major Project [2]";#N/A,#N/A,FALSE,"Variance analysis"}</definedName>
    <definedName name="wrn.Part._.1." hidden="1">{#N/A,#N/A,FALSE,"Title";#N/A,#N/A,FALSE,"Tbl Contents";#N/A,#N/A,FALSE,"Management Summary (1)";#N/A,#N/A,FALSE,"Major Project  (1)";#N/A,#N/A,FALSE,"Qterly Income";#N/A,#N/A,FALSE,"Major Project [2]";#N/A,#N/A,FALSE,"Project PBT chart 4A";#N/A,#N/A,FALSE,"Income Statement";#N/A,#N/A,FALSE,"Variance analysis";#N/A,#N/A,FALSE,"Mntly Income";#N/A,#N/A,FALSE,"Variance analysis";#N/A,#N/A,FALSE,"Cur Mnth Cash";#N/A,#N/A,FALSE,"Current Qtr Cash";#N/A,#N/A,FALSE,"Qtrly Cashflow";#N/A,#N/A,FALSE,"Mnthly Cashflow";#N/A,#N/A,FALSE,"Accts. Rec.";#N/A,#N/A,FALSE,"Headcnt Det";#N/A,#N/A,FALSE,"Gross Headcount";#N/A,#N/A,FALSE,"Management Summary [2]";#N/A,#N/A,FALSE,"Major Project [2]";#N/A,#N/A,FALSE,"Variance analysis"}</definedName>
    <definedName name="wrn.Part._.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2345"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2345"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2345"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4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4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4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_2.1.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rn.PARTNERSHIP." localSheetId="2" hidden="1">{#N/A,#N/A,FALSE,"Ptnr Cash Flow";#N/A,#N/A,FALSE,"Pship Summary";#N/A,#N/A,FALSE,"Pship Proforma";#N/A,#N/A,FALSE,"Tx"}</definedName>
    <definedName name="wrn.PARTNERSHIP." localSheetId="1" hidden="1">{#N/A,#N/A,FALSE,"Ptnr Cash Flow";#N/A,#N/A,FALSE,"Pship Summary";#N/A,#N/A,FALSE,"Pship Proforma";#N/A,#N/A,FALSE,"Tx"}</definedName>
    <definedName name="wrn.PARTNERSHIP." hidden="1">{#N/A,#N/A,FALSE,"Ptnr Cash Flow";#N/A,#N/A,FALSE,"Pship Summary";#N/A,#N/A,FALSE,"Pship Proforma";#N/A,#N/A,FALSE,"Tx"}</definedName>
    <definedName name="wrn.PC._.Workloads." localSheetId="2" hidden="1">{"Workloads",#N/A,TRUE,"PC"}</definedName>
    <definedName name="wrn.PC._.Workloads." localSheetId="1" hidden="1">{"Workloads",#N/A,TRUE,"PC"}</definedName>
    <definedName name="wrn.PC._.Workloads." hidden="1">{"Workloads",#N/A,TRUE,"PC"}</definedName>
    <definedName name="wrn.PDS." localSheetId="2" hidden="1">{"PDS",#N/A,FALSE,"G&amp;A_TOT"}</definedName>
    <definedName name="wrn.PDS." localSheetId="1" hidden="1">{"PDS",#N/A,FALSE,"G&amp;A_TOT"}</definedName>
    <definedName name="wrn.PDS." hidden="1">{"PDS",#N/A,FALSE,"G&amp;A_TOT"}</definedName>
    <definedName name="wrn.Period._.1._.Financial._.Statements." localSheetId="2" hidden="1">{"Period 1 Income Statements",#N/A,FALSE,"Income Statement";"Period 1 Balance Sheets",#N/A,FALSE,"Balance Sheet";"Period 1 Cashflow Statements",#N/A,FALSE,"Cashflow Statement";"Period 1 Financial Ratios",#N/A,FALSE,"Financial Ratios"}</definedName>
    <definedName name="wrn.Period._.1._.Financial._.Statements." localSheetId="1" hidden="1">{"Period 1 Income Statements",#N/A,FALSE,"Income Statement";"Period 1 Balance Sheets",#N/A,FALSE,"Balance Sheet";"Period 1 Cashflow Statements",#N/A,FALSE,"Cashflow Statement";"Period 1 Financial Ratios",#N/A,FALSE,"Financial Ratios"}</definedName>
    <definedName name="wrn.Period._.1._.Financial._.Statements." hidden="1">{"Period 1 Income Statements",#N/A,FALSE,"Income Statement";"Period 1 Balance Sheets",#N/A,FALSE,"Balance Sheet";"Period 1 Cashflow Statements",#N/A,FALSE,"Cashflow Statement";"Period 1 Financial Ratios",#N/A,FALSE,"Financial Ratios"}</definedName>
    <definedName name="wrn.Period._.10._.Financial._.Statements." localSheetId="2" hidden="1">{"Period 10 Income Statements",#N/A,FALSE,"Income Statement";"Period 10 Balance Sheets",#N/A,FALSE,"Balance Sheet";"Period 10 Cashflow Statements",#N/A,FALSE,"Cashflow Statement";"Period 10 Financial Ratios",#N/A,FALSE,"Financial Ratios"}</definedName>
    <definedName name="wrn.Period._.10._.Financial._.Statements." localSheetId="1" hidden="1">{"Period 10 Income Statements",#N/A,FALSE,"Income Statement";"Period 10 Balance Sheets",#N/A,FALSE,"Balance Sheet";"Period 10 Cashflow Statements",#N/A,FALSE,"Cashflow Statement";"Period 10 Financial Ratios",#N/A,FALSE,"Financial Ratios"}</definedName>
    <definedName name="wrn.Period._.10._.Financial._.Statements." hidden="1">{"Period 10 Income Statements",#N/A,FALSE,"Income Statement";"Period 10 Balance Sheets",#N/A,FALSE,"Balance Sheet";"Period 10 Cashflow Statements",#N/A,FALSE,"Cashflow Statement";"Period 10 Financial Ratios",#N/A,FALSE,"Financial Ratios"}</definedName>
    <definedName name="wrn.Period._.11._.Financial._.Statements." localSheetId="2" hidden="1">{"Period 11 Income Statements",#N/A,FALSE,"Income Statement";"Period 11 Balance Sheets",#N/A,FALSE,"Balance Sheet";"Period 11 Cashflow Statements",#N/A,FALSE,"Cashflow Statement";"Period 11 Financial Ratios",#N/A,FALSE,"Financial Ratios"}</definedName>
    <definedName name="wrn.Period._.11._.Financial._.Statements." localSheetId="1" hidden="1">{"Period 11 Income Statements",#N/A,FALSE,"Income Statement";"Period 11 Balance Sheets",#N/A,FALSE,"Balance Sheet";"Period 11 Cashflow Statements",#N/A,FALSE,"Cashflow Statement";"Period 11 Financial Ratios",#N/A,FALSE,"Financial Ratios"}</definedName>
    <definedName name="wrn.Period._.11._.Financial._.Statements." hidden="1">{"Period 11 Income Statements",#N/A,FALSE,"Income Statement";"Period 11 Balance Sheets",#N/A,FALSE,"Balance Sheet";"Period 11 Cashflow Statements",#N/A,FALSE,"Cashflow Statement";"Period 11 Financial Ratios",#N/A,FALSE,"Financial Ratios"}</definedName>
    <definedName name="wrn.Period._.12._.Financial._.Statements." localSheetId="2" hidden="1">{"Period 12 Income Statements",#N/A,FALSE,"Income Statement";"Period 12 Balance Sheets",#N/A,FALSE,"Balance Sheet";"Period 12 Cashflow Statements",#N/A,FALSE,"Cashflow Statement";"Period 12 Financial Ratios",#N/A,FALSE,"Financial Ratios"}</definedName>
    <definedName name="wrn.Period._.12._.Financial._.Statements." localSheetId="1" hidden="1">{"Period 12 Income Statements",#N/A,FALSE,"Income Statement";"Period 12 Balance Sheets",#N/A,FALSE,"Balance Sheet";"Period 12 Cashflow Statements",#N/A,FALSE,"Cashflow Statement";"Period 12 Financial Ratios",#N/A,FALSE,"Financial Ratios"}</definedName>
    <definedName name="wrn.Period._.12._.Financial._.Statements." hidden="1">{"Period 12 Income Statements",#N/A,FALSE,"Income Statement";"Period 12 Balance Sheets",#N/A,FALSE,"Balance Sheet";"Period 12 Cashflow Statements",#N/A,FALSE,"Cashflow Statement";"Period 12 Financial Ratios",#N/A,FALSE,"Financial Ratios"}</definedName>
    <definedName name="wrn.Period._.2._.Financial._.Statements." localSheetId="2" hidden="1">{"Period 2 Income Statements",#N/A,FALSE,"Income Statement";"Period 2 Balance Sheets",#N/A,FALSE,"Balance Sheet";"Period 2 Cashflow Statements",#N/A,FALSE,"Cashflow Statement";"Period 2 Financial Ratios",#N/A,FALSE,"Financial Ratios"}</definedName>
    <definedName name="wrn.Period._.2._.Financial._.Statements." localSheetId="1" hidden="1">{"Period 2 Income Statements",#N/A,FALSE,"Income Statement";"Period 2 Balance Sheets",#N/A,FALSE,"Balance Sheet";"Period 2 Cashflow Statements",#N/A,FALSE,"Cashflow Statement";"Period 2 Financial Ratios",#N/A,FALSE,"Financial Ratios"}</definedName>
    <definedName name="wrn.Period._.2._.Financial._.Statements." hidden="1">{"Period 2 Income Statements",#N/A,FALSE,"Income Statement";"Period 2 Balance Sheets",#N/A,FALSE,"Balance Sheet";"Period 2 Cashflow Statements",#N/A,FALSE,"Cashflow Statement";"Period 2 Financial Ratios",#N/A,FALSE,"Financial Ratios"}</definedName>
    <definedName name="wrn.Period._.3._.Financial._.Statements." localSheetId="2" hidden="1">{"Period 3 Income Statements",#N/A,FALSE,"Income Statement";"Period 3 Balance Sheets",#N/A,FALSE,"Balance Sheet";"Period 3 Cashflow Statements",#N/A,FALSE,"Cashflow Statement";"Period 3 Financial Ratios",#N/A,FALSE,"Financial Ratios"}</definedName>
    <definedName name="wrn.Period._.3._.Financial._.Statements." localSheetId="1" hidden="1">{"Period 3 Income Statements",#N/A,FALSE,"Income Statement";"Period 3 Balance Sheets",#N/A,FALSE,"Balance Sheet";"Period 3 Cashflow Statements",#N/A,FALSE,"Cashflow Statement";"Period 3 Financial Ratios",#N/A,FALSE,"Financial Ratios"}</definedName>
    <definedName name="wrn.Period._.3._.Financial._.Statements." hidden="1">{"Period 3 Income Statements",#N/A,FALSE,"Income Statement";"Period 3 Balance Sheets",#N/A,FALSE,"Balance Sheet";"Period 3 Cashflow Statements",#N/A,FALSE,"Cashflow Statement";"Period 3 Financial Ratios",#N/A,FALSE,"Financial Ratios"}</definedName>
    <definedName name="wrn.Period._.4._.Financial._.Statements." localSheetId="2" hidden="1">{"Period 4 Income Statements",#N/A,FALSE,"Income Statement";"Period 4 Balance Sheets",#N/A,FALSE,"Balance Sheet";"Period 4 Cashflow Statements",#N/A,FALSE,"Cashflow Statement";"Period 4 Financial Ratios",#N/A,FALSE,"Financial Ratios"}</definedName>
    <definedName name="wrn.Period._.4._.Financial._.Statements." localSheetId="1" hidden="1">{"Period 4 Income Statements",#N/A,FALSE,"Income Statement";"Period 4 Balance Sheets",#N/A,FALSE,"Balance Sheet";"Period 4 Cashflow Statements",#N/A,FALSE,"Cashflow Statement";"Period 4 Financial Ratios",#N/A,FALSE,"Financial Ratios"}</definedName>
    <definedName name="wrn.Period._.4._.Financial._.Statements." hidden="1">{"Period 4 Income Statements",#N/A,FALSE,"Income Statement";"Period 4 Balance Sheets",#N/A,FALSE,"Balance Sheet";"Period 4 Cashflow Statements",#N/A,FALSE,"Cashflow Statement";"Period 4 Financial Ratios",#N/A,FALSE,"Financial Ratios"}</definedName>
    <definedName name="wrn.Period._.5._.Financial._.Statements." localSheetId="2" hidden="1">{"Period 5 Income Statements",#N/A,FALSE,"Income Statement";"Period 5 Balance Sheets",#N/A,FALSE,"Balance Sheet";"Period 5 Cashflow Statements",#N/A,FALSE,"Cashflow Statement";"Period 5 Financial Ratios",#N/A,FALSE,"Financial Ratios"}</definedName>
    <definedName name="wrn.Period._.5._.Financial._.Statements." localSheetId="1" hidden="1">{"Period 5 Income Statements",#N/A,FALSE,"Income Statement";"Period 5 Balance Sheets",#N/A,FALSE,"Balance Sheet";"Period 5 Cashflow Statements",#N/A,FALSE,"Cashflow Statement";"Period 5 Financial Ratios",#N/A,FALSE,"Financial Ratios"}</definedName>
    <definedName name="wrn.Period._.5._.Financial._.Statements." hidden="1">{"Period 5 Income Statements",#N/A,FALSE,"Income Statement";"Period 5 Balance Sheets",#N/A,FALSE,"Balance Sheet";"Period 5 Cashflow Statements",#N/A,FALSE,"Cashflow Statement";"Period 5 Financial Ratios",#N/A,FALSE,"Financial Ratios"}</definedName>
    <definedName name="wrn.Period._.6._.Financial._.Statements." localSheetId="2" hidden="1">{"Period 6 Income Statements",#N/A,FALSE,"Income Statement";"Period 6 Balance Sheets",#N/A,FALSE,"Balance Sheet";"Period 6 Cashflow Statements",#N/A,FALSE,"Cashflow Statement";"Period 6 Financial Ratios",#N/A,FALSE,"Financial Ratios"}</definedName>
    <definedName name="wrn.Period._.6._.Financial._.Statements." localSheetId="1" hidden="1">{"Period 6 Income Statements",#N/A,FALSE,"Income Statement";"Period 6 Balance Sheets",#N/A,FALSE,"Balance Sheet";"Period 6 Cashflow Statements",#N/A,FALSE,"Cashflow Statement";"Period 6 Financial Ratios",#N/A,FALSE,"Financial Ratios"}</definedName>
    <definedName name="wrn.Period._.6._.Financial._.Statements." hidden="1">{"Period 6 Income Statements",#N/A,FALSE,"Income Statement";"Period 6 Balance Sheets",#N/A,FALSE,"Balance Sheet";"Period 6 Cashflow Statements",#N/A,FALSE,"Cashflow Statement";"Period 6 Financial Ratios",#N/A,FALSE,"Financial Ratios"}</definedName>
    <definedName name="wrn.Period._.7._.Financial._.Statements." localSheetId="2" hidden="1">{"Period 7 Income Statements",#N/A,FALSE,"Income Statement";"Period 7 Balance Sheets",#N/A,FALSE,"Balance Sheet";"Period 7 Cashflow Statements",#N/A,FALSE,"Cashflow Statement";"Period 7 Financial Ratios",#N/A,FALSE,"Financial Ratios";"Period 7 New Cash Flow",#N/A,FALSE,"New Cashflow Statement"}</definedName>
    <definedName name="wrn.Period._.7._.Financial._.Statements." localSheetId="1" hidden="1">{"Period 7 Income Statements",#N/A,FALSE,"Income Statement";"Period 7 Balance Sheets",#N/A,FALSE,"Balance Sheet";"Period 7 Cashflow Statements",#N/A,FALSE,"Cashflow Statement";"Period 7 Financial Ratios",#N/A,FALSE,"Financial Ratios";"Period 7 New Cash Flow",#N/A,FALSE,"New Cashflow Statement"}</definedName>
    <definedName name="wrn.Period._.7._.Financial._.Statements." hidden="1">{"Period 7 Income Statements",#N/A,FALSE,"Income Statement";"Period 7 Balance Sheets",#N/A,FALSE,"Balance Sheet";"Period 7 Cashflow Statements",#N/A,FALSE,"Cashflow Statement";"Period 7 Financial Ratios",#N/A,FALSE,"Financial Ratios";"Period 7 New Cash Flow",#N/A,FALSE,"New Cashflow Statement"}</definedName>
    <definedName name="wrn.Period._.8._.Financial._.Statements." localSheetId="2" hidden="1">{"Period 8 Income Statements",#N/A,FALSE,"Income Statement";"Period 8 Balance Sheets",#N/A,FALSE,"Balance Sheet";"Period 8 Cashflow Statements",#N/A,FALSE,"Cashflow Statement";"Period 8 Financial Ratios",#N/A,FALSE,"Financial Ratios"}</definedName>
    <definedName name="wrn.Period._.8._.Financial._.Statements." localSheetId="1" hidden="1">{"Period 8 Income Statements",#N/A,FALSE,"Income Statement";"Period 8 Balance Sheets",#N/A,FALSE,"Balance Sheet";"Period 8 Cashflow Statements",#N/A,FALSE,"Cashflow Statement";"Period 8 Financial Ratios",#N/A,FALSE,"Financial Ratios"}</definedName>
    <definedName name="wrn.Period._.8._.Financial._.Statements." hidden="1">{"Period 8 Income Statements",#N/A,FALSE,"Income Statement";"Period 8 Balance Sheets",#N/A,FALSE,"Balance Sheet";"Period 8 Cashflow Statements",#N/A,FALSE,"Cashflow Statement";"Period 8 Financial Ratios",#N/A,FALSE,"Financial Ratios"}</definedName>
    <definedName name="wrn.Period._.9._.Financial._.Statements." localSheetId="2" hidden="1">{"Period 9 Income Statements",#N/A,FALSE,"Income Statement";"Period 9 Balance Sheets",#N/A,FALSE,"Balance Sheet";"Period 9 Cashflow Statements",#N/A,FALSE,"Cashflow Statement";"Period 9 Financial Ratios",#N/A,FALSE,"Financial Ratios"}</definedName>
    <definedName name="wrn.Period._.9._.Financial._.Statements." localSheetId="1" hidden="1">{"Period 9 Income Statements",#N/A,FALSE,"Income Statement";"Period 9 Balance Sheets",#N/A,FALSE,"Balance Sheet";"Period 9 Cashflow Statements",#N/A,FALSE,"Cashflow Statement";"Period 9 Financial Ratios",#N/A,FALSE,"Financial Ratios"}</definedName>
    <definedName name="wrn.Period._.9._.Financial._.Statements." hidden="1">{"Period 9 Income Statements",#N/A,FALSE,"Income Statement";"Period 9 Balance Sheets",#N/A,FALSE,"Balance Sheet";"Period 9 Cashflow Statements",#N/A,FALSE,"Cashflow Statement";"Period 9 Financial Ratios",#N/A,FALSE,"Financial Ratios"}</definedName>
    <definedName name="wrn.Petro._.Exhibits." localSheetId="2" hidden="1">{#N/A,#N/A,FALSE,"BS";#N/A,#N/A,FALSE,"IS";#N/A,#N/A,FALSE,"ratios";#N/A,#N/A,FALSE,"WACC";#N/A,#N/A,FALSE,"IS DCF Exhibit";#N/A,#N/A,FALSE,"DCF"}</definedName>
    <definedName name="wrn.Petro._.Exhibits." localSheetId="1" hidden="1">{#N/A,#N/A,FALSE,"BS";#N/A,#N/A,FALSE,"IS";#N/A,#N/A,FALSE,"ratios";#N/A,#N/A,FALSE,"WACC";#N/A,#N/A,FALSE,"IS DCF Exhibit";#N/A,#N/A,FALSE,"DCF"}</definedName>
    <definedName name="wrn.Petro._.Exhibits." hidden="1">{#N/A,#N/A,FALSE,"BS";#N/A,#N/A,FALSE,"IS";#N/A,#N/A,FALSE,"ratios";#N/A,#N/A,FALSE,"WACC";#N/A,#N/A,FALSE,"IS DCF Exhibit";#N/A,#N/A,FALSE,"DCF"}</definedName>
    <definedName name="wrn.Phase._.in." localSheetId="2" hidden="1">{"Phase in summary",#N/A,FALSE,"P&amp;L Phased"}</definedName>
    <definedName name="wrn.Phase._.in." localSheetId="1" hidden="1">{"Phase in summary",#N/A,FALSE,"P&amp;L Phased"}</definedName>
    <definedName name="wrn.Phase._.in." hidden="1">{"Phase in summary",#N/A,FALSE,"P&amp;L Phased"}</definedName>
    <definedName name="wrn.PL._.Detail." localSheetId="2" hidden="1">{#N/A,#N/A,FALSE,"P&amp;L Detail";#N/A,#N/A,FALSE,"P&amp;L Detail";#N/A,#N/A,FALSE,"P&amp;L Detail"}</definedName>
    <definedName name="wrn.PL._.Detail." localSheetId="1" hidden="1">{#N/A,#N/A,FALSE,"P&amp;L Detail";#N/A,#N/A,FALSE,"P&amp;L Detail";#N/A,#N/A,FALSE,"P&amp;L Detail"}</definedName>
    <definedName name="wrn.PL._.Detail." hidden="1">{#N/A,#N/A,FALSE,"P&amp;L Detail";#N/A,#N/A,FALSE,"P&amp;L Detail";#N/A,#N/A,FALSE,"P&amp;L Detail"}</definedName>
    <definedName name="wrn.Plan._.Sheets." localSheetId="2" hidden="1">{#N/A,#N/A,TRUE,"95 Consolidated Forecast";#N/A,#N/A,TRUE,"95 Consolidated Frcst per Gal";#N/A,#N/A,TRUE,"96 Consolidated Plan";#N/A,#N/A,TRUE,"96 Consolidated per Gallon"}</definedName>
    <definedName name="wrn.Plan._.Sheets." localSheetId="1" hidden="1">{#N/A,#N/A,TRUE,"95 Consolidated Forecast";#N/A,#N/A,TRUE,"95 Consolidated Frcst per Gal";#N/A,#N/A,TRUE,"96 Consolidated Plan";#N/A,#N/A,TRUE,"96 Consolidated per Gallon"}</definedName>
    <definedName name="wrn.Plan._.Sheets." hidden="1">{#N/A,#N/A,TRUE,"95 Consolidated Forecast";#N/A,#N/A,TRUE,"95 Consolidated Frcst per Gal";#N/A,#N/A,TRUE,"96 Consolidated Plan";#N/A,#N/A,TRUE,"96 Consolidated per Gallon"}</definedName>
    <definedName name="wrn.Portrait._.letter._.is." localSheetId="2" hidden="1">{"portrait letter is",#N/A,FALSE,"Model"}</definedName>
    <definedName name="wrn.Portrait._.letter._.is." localSheetId="1" hidden="1">{"portrait letter is",#N/A,FALSE,"Model"}</definedName>
    <definedName name="wrn.Portrait._.letter._.is." hidden="1">{"portrait letter is",#N/A,FALSE,"Model"}</definedName>
    <definedName name="wrn.PRES_OUT." localSheetId="2" hidden="1">{"page1",#N/A,FALSE,"PRESENTATION";"page2",#N/A,FALSE,"PRESENTATION";#N/A,#N/A,FALSE,"Valuation Summary"}</definedName>
    <definedName name="wrn.PRES_OUT." localSheetId="1" hidden="1">{"page1",#N/A,FALSE,"PRESENTATION";"page2",#N/A,FALSE,"PRESENTATION";#N/A,#N/A,FALSE,"Valuation Summary"}</definedName>
    <definedName name="wrn.PRES_OUT." hidden="1">{"page1",#N/A,FALSE,"PRESENTATION";"page2",#N/A,FALSE,"PRESENTATION";#N/A,#N/A,FALSE,"Valuation Summary"}</definedName>
    <definedName name="wrn.PRES_OUT2" localSheetId="2" hidden="1">{"page1",#N/A,FALSE,"PRESENTATION";"page2",#N/A,FALSE,"PRESENTATION";#N/A,#N/A,FALSE,"Valuation Summary"}</definedName>
    <definedName name="wrn.PRES_OUT2" localSheetId="1" hidden="1">{"page1",#N/A,FALSE,"PRESENTATION";"page2",#N/A,FALSE,"PRESENTATION";#N/A,#N/A,FALSE,"Valuation Summary"}</definedName>
    <definedName name="wrn.PRES_OUT2" hidden="1">{"page1",#N/A,FALSE,"PRESENTATION";"page2",#N/A,FALSE,"PRESENTATION";#N/A,#N/A,FALSE,"Valuation Summary"}</definedName>
    <definedName name="wrn.Pres_OUT3" localSheetId="2" hidden="1">{"page1",#N/A,FALSE,"PRESENTATION";"page2",#N/A,FALSE,"PRESENTATION";#N/A,#N/A,FALSE,"Valuation Summary"}</definedName>
    <definedName name="wrn.Pres_OUT3" localSheetId="1" hidden="1">{"page1",#N/A,FALSE,"PRESENTATION";"page2",#N/A,FALSE,"PRESENTATION";#N/A,#N/A,FALSE,"Valuation Summary"}</definedName>
    <definedName name="wrn.Pres_OUT3" hidden="1">{"page1",#N/A,FALSE,"PRESENTATION";"page2",#N/A,FALSE,"PRESENTATION";#N/A,#N/A,FALSE,"Valuation Summary"}</definedName>
    <definedName name="wrn.PRES_OUT4" localSheetId="2" hidden="1">{"page1",#N/A,FALSE,"PRESENTATION";"page2",#N/A,FALSE,"PRESENTATION";#N/A,#N/A,FALSE,"Valuation Summary"}</definedName>
    <definedName name="wrn.PRES_OUT4" localSheetId="1" hidden="1">{"page1",#N/A,FALSE,"PRESENTATION";"page2",#N/A,FALSE,"PRESENTATION";#N/A,#N/A,FALSE,"Valuation Summary"}</definedName>
    <definedName name="wrn.PRES_OUT4" hidden="1">{"page1",#N/A,FALSE,"PRESENTATION";"page2",#N/A,FALSE,"PRESENTATION";#N/A,#N/A,FALSE,"Valuation Summary"}</definedName>
    <definedName name="wrn.PRES_OUT5" localSheetId="2" hidden="1">{"page1",#N/A,FALSE,"PRESENTATION";"page2",#N/A,FALSE,"PRESENTATION";#N/A,#N/A,FALSE,"Valuation Summary"}</definedName>
    <definedName name="wrn.PRES_OUT5" localSheetId="1" hidden="1">{"page1",#N/A,FALSE,"PRESENTATION";"page2",#N/A,FALSE,"PRESENTATION";#N/A,#N/A,FALSE,"Valuation Summary"}</definedName>
    <definedName name="wrn.PRES_OUT5" hidden="1">{"page1",#N/A,FALSE,"PRESENTATION";"page2",#N/A,FALSE,"PRESENTATION";#N/A,#N/A,FALSE,"Valuation Summary"}</definedName>
    <definedName name="wrn.PRES_OUT6" localSheetId="2" hidden="1">{"page1",#N/A,FALSE,"PRESENTATION";"page2",#N/A,FALSE,"PRESENTATION";#N/A,#N/A,FALSE,"Valuation Summary"}</definedName>
    <definedName name="wrn.PRES_OUT6" localSheetId="1" hidden="1">{"page1",#N/A,FALSE,"PRESENTATION";"page2",#N/A,FALSE,"PRESENTATION";#N/A,#N/A,FALSE,"Valuation Summary"}</definedName>
    <definedName name="wrn.PRES_OUT6" hidden="1">{"page1",#N/A,FALSE,"PRESENTATION";"page2",#N/A,FALSE,"PRESENTATION";#N/A,#N/A,FALSE,"Valuation Summary"}</definedName>
    <definedName name="wrn.PRES_OUT8" localSheetId="2" hidden="1">{"page1",#N/A,FALSE,"PRESENTATION";"page2",#N/A,FALSE,"PRESENTATION";#N/A,#N/A,FALSE,"Valuation Summary"}</definedName>
    <definedName name="wrn.PRES_OUT8" localSheetId="1" hidden="1">{"page1",#N/A,FALSE,"PRESENTATION";"page2",#N/A,FALSE,"PRESENTATION";#N/A,#N/A,FALSE,"Valuation Summary"}</definedName>
    <definedName name="wrn.PRES_OUT8" hidden="1">{"page1",#N/A,FALSE,"PRESENTATION";"page2",#N/A,FALSE,"PRESENTATION";#N/A,#N/A,FALSE,"Valuation Summary"}</definedName>
    <definedName name="wrn.print." localSheetId="2" hidden="1">{#N/A,#N/A,FALSE,"Japan 2003";#N/A,#N/A,FALSE,"Sheet2"}</definedName>
    <definedName name="wrn.print." localSheetId="1" hidden="1">{#N/A,#N/A,FALSE,"Japan 2003";#N/A,#N/A,FALSE,"Sheet2"}</definedName>
    <definedName name="wrn.print." hidden="1">{#N/A,#N/A,FALSE,"Japan 2003";#N/A,#N/A,FALSE,"Sheet2"}</definedName>
    <definedName name="wrn.Print._.4." localSheetId="2" hidden="1">{"Outflow 1",#N/A,FALSE,"Outflows-Inflows";"Outflow 2",#N/A,FALSE,"Outflows-Inflows";"Inflow 1",#N/A,FALSE,"Outflows-Inflows";"Inflow 2",#N/A,FALSE,"Outflows-Inflows"}</definedName>
    <definedName name="wrn.Print._.4." localSheetId="1" hidden="1">{"Outflow 1",#N/A,FALSE,"Outflows-Inflows";"Outflow 2",#N/A,FALSE,"Outflows-Inflows";"Inflow 1",#N/A,FALSE,"Outflows-Inflows";"Inflow 2",#N/A,FALSE,"Outflows-Inflows"}</definedName>
    <definedName name="wrn.Print._.4." hidden="1">{"Outflow 1",#N/A,FALSE,"Outflows-Inflows";"Outflow 2",#N/A,FALSE,"Outflows-Inflows";"Inflow 1",#N/A,FALSE,"Outflows-Inflows";"Inflow 2",#N/A,FALSE,"Outflows-Inflows"}</definedName>
    <definedName name="wrn.Print._.6." localSheetId="2" hidden="1">{"print 1.6",#N/A,FALSE,"Sheet1";"print 2.6",#N/A,FALSE,"Sheet1";"print 3.6",#N/A,FALSE,"Sheet1";"print 4.6",#N/A,FALSE,"Sheet1";"print 5.6",#N/A,FALSE,"Sheet1";"print 6.6",#N/A,FALSE,"Sheet1"}</definedName>
    <definedName name="wrn.Print._.6." localSheetId="1" hidden="1">{"print 1.6",#N/A,FALSE,"Sheet1";"print 2.6",#N/A,FALSE,"Sheet1";"print 3.6",#N/A,FALSE,"Sheet1";"print 4.6",#N/A,FALSE,"Sheet1";"print 5.6",#N/A,FALSE,"Sheet1";"print 6.6",#N/A,FALSE,"Sheet1"}</definedName>
    <definedName name="wrn.Print._.6." hidden="1">{"print 1.6",#N/A,FALSE,"Sheet1";"print 2.6",#N/A,FALSE,"Sheet1";"print 3.6",#N/A,FALSE,"Sheet1";"print 4.6",#N/A,FALSE,"Sheet1";"print 5.6",#N/A,FALSE,"Sheet1";"print 6.6",#N/A,FALSE,"Sheet1"}</definedName>
    <definedName name="wrn.Print._.All." localSheetId="2" hidden="1">{"Title",#N/A,FALSE,"TITLE";"Index",#N/A,FALSE,"INDEX";"SUM",#N/A,FALSE,"SUM";"Major Room",#N/A,FALSE,"MROOM";"DraftComp",#N/A,FALSE,"DraftComp";"PA",#N/A,FALSE,"PA";"PC",#N/A,FALSE,"PC";"DT",#N/A,FALSE,"DT";"BS",#N/A,FALSE,"BS"}</definedName>
    <definedName name="wrn.Print._.All." localSheetId="1" hidden="1">{"Title",#N/A,FALSE,"TITLE";"Index",#N/A,FALSE,"INDEX";"SUM",#N/A,FALSE,"SUM";"Major Room",#N/A,FALSE,"MROOM";"DraftComp",#N/A,FALSE,"DraftComp";"PA",#N/A,FALSE,"PA";"PC",#N/A,FALSE,"PC";"DT",#N/A,FALSE,"DT";"BS",#N/A,FALSE,"BS"}</definedName>
    <definedName name="wrn.Print._.All." hidden="1">{"Title",#N/A,FALSE,"TITLE";"Index",#N/A,FALSE,"INDEX";"SUM",#N/A,FALSE,"SUM";"Major Room",#N/A,FALSE,"MROOM";"DraftComp",#N/A,FALSE,"DraftComp";"PA",#N/A,FALSE,"PA";"PC",#N/A,FALSE,"PC";"DT",#N/A,FALSE,"DT";"BS",#N/A,FALSE,"BS"}</definedName>
    <definedName name="wrn.Print._.All._.Worksheets." localSheetId="2" hidden="1">{#N/A,#N/A,FALSE,"Capitaliztion Matrix";#N/A,#N/A,FALSE,"4YR P&amp;L";#N/A,#N/A,FALSE,"Program Contributions";#N/A,#N/A,FALSE,"P&amp;L Trans YR 2";#N/A,#N/A,FALSE,"Rev &amp; EBITDA YR2";#N/A,#N/A,FALSE,"P&amp;L Trans YR 1";#N/A,#N/A,FALSE,"Rev &amp; EBITDA YR1"}</definedName>
    <definedName name="wrn.Print._.All._.Worksheets." localSheetId="1" hidden="1">{#N/A,#N/A,FALSE,"Capitaliztion Matrix";#N/A,#N/A,FALSE,"4YR P&amp;L";#N/A,#N/A,FALSE,"Program Contributions";#N/A,#N/A,FALSE,"P&amp;L Trans YR 2";#N/A,#N/A,FALSE,"Rev &amp; EBITDA YR2";#N/A,#N/A,FALSE,"P&amp;L Trans YR 1";#N/A,#N/A,FALSE,"Rev &amp; EBITDA YR1"}</definedName>
    <definedName name="wrn.Print._.All._.Worksheets." hidden="1">{#N/A,#N/A,FALSE,"Capitaliztion Matrix";#N/A,#N/A,FALSE,"4YR P&amp;L";#N/A,#N/A,FALSE,"Program Contributions";#N/A,#N/A,FALSE,"P&amp;L Trans YR 2";#N/A,#N/A,FALSE,"Rev &amp; EBITDA YR2";#N/A,#N/A,FALSE,"P&amp;L Trans YR 1";#N/A,#N/A,FALSE,"Rev &amp; EBITDA YR1"}</definedName>
    <definedName name="wrn.Print._.Disk." localSheetId="2" hidden="1">{#N/A,#N/A,FALSE,"Intro";#N/A,#N/A,FALSE,"General Assumptions";#N/A,#N/A,FALSE,"Specific Assumptions";#N/A,#N/A,FALSE,"Value Growth";#N/A,#N/A,FALSE,"Dividend Yield";#N/A,#N/A,FALSE,"C Corporation Equivalent Yield";#N/A,#N/A,FALSE,"Dividend Growth";#N/A,#N/A,FALSE,"Holding Period";#N/A,#N/A,FALSE,"Required Return";#N/A,#N/A,FALSE,"Analysis of Prospective Returns";#N/A,#N/A,FALSE,"Multiple Scenario Analysis";#N/A,#N/A,FALSE,"Base QMDM";#N/A,#N/A,FALSE,"Tables";#N/A,#N/A,FALSE,"Special";#N/A,#N/A,FALSE,"Chart Data";#N/A,#N/A,FALSE,"QMDM-Analysis";#N/A,#N/A,FALSE,"QMDM-Components";#N/A,#N/A,FALSE,"Multi-Scenario QMDM";#N/A,#N/A,FALSE,"Scenario #1";#N/A,#N/A,FALSE,"Scenario #2"}</definedName>
    <definedName name="wrn.Print._.Disk." localSheetId="1" hidden="1">{#N/A,#N/A,FALSE,"Intro";#N/A,#N/A,FALSE,"General Assumptions";#N/A,#N/A,FALSE,"Specific Assumptions";#N/A,#N/A,FALSE,"Value Growth";#N/A,#N/A,FALSE,"Dividend Yield";#N/A,#N/A,FALSE,"C Corporation Equivalent Yield";#N/A,#N/A,FALSE,"Dividend Growth";#N/A,#N/A,FALSE,"Holding Period";#N/A,#N/A,FALSE,"Required Return";#N/A,#N/A,FALSE,"Analysis of Prospective Returns";#N/A,#N/A,FALSE,"Multiple Scenario Analysis";#N/A,#N/A,FALSE,"Base QMDM";#N/A,#N/A,FALSE,"Tables";#N/A,#N/A,FALSE,"Special";#N/A,#N/A,FALSE,"Chart Data";#N/A,#N/A,FALSE,"QMDM-Analysis";#N/A,#N/A,FALSE,"QMDM-Components";#N/A,#N/A,FALSE,"Multi-Scenario QMDM";#N/A,#N/A,FALSE,"Scenario #1";#N/A,#N/A,FALSE,"Scenario #2"}</definedName>
    <definedName name="wrn.Print._.Disk." hidden="1">{#N/A,#N/A,FALSE,"Intro";#N/A,#N/A,FALSE,"General Assumptions";#N/A,#N/A,FALSE,"Specific Assumptions";#N/A,#N/A,FALSE,"Value Growth";#N/A,#N/A,FALSE,"Dividend Yield";#N/A,#N/A,FALSE,"C Corporation Equivalent Yield";#N/A,#N/A,FALSE,"Dividend Growth";#N/A,#N/A,FALSE,"Holding Period";#N/A,#N/A,FALSE,"Required Return";#N/A,#N/A,FALSE,"Analysis of Prospective Returns";#N/A,#N/A,FALSE,"Multiple Scenario Analysis";#N/A,#N/A,FALSE,"Base QMDM";#N/A,#N/A,FALSE,"Tables";#N/A,#N/A,FALSE,"Special";#N/A,#N/A,FALSE,"Chart Data";#N/A,#N/A,FALSE,"QMDM-Analysis";#N/A,#N/A,FALSE,"QMDM-Components";#N/A,#N/A,FALSE,"Multi-Scenario QMDM";#N/A,#N/A,FALSE,"Scenario #1";#N/A,#N/A,FALSE,"Scenario #2"}</definedName>
    <definedName name="wrn.print._.graphs." localSheetId="2" hidden="1">{"cap_structure",#N/A,FALSE,"Graph-Mkt Cap";"price",#N/A,FALSE,"Graph-Price";"ebit",#N/A,FALSE,"Graph-EBITDA";"ebitda",#N/A,FALSE,"Graph-EBITDA"}</definedName>
    <definedName name="wrn.print._.graphs." localSheetId="1"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2" hidden="1">{"inputs raw data",#N/A,TRUE,"INPUT"}</definedName>
    <definedName name="wrn.print._.raw._.data._.entry." localSheetId="1" hidden="1">{"inputs raw data",#N/A,TRUE,"INPUT"}</definedName>
    <definedName name="wrn.print._.raw._.data._.entry." hidden="1">{"inputs raw data",#N/A,TRUE,"INPUT"}</definedName>
    <definedName name="wrn.print._.standalone." localSheetId="2" hidden="1">{"standalone1",#N/A,FALSE,"DCFBase";"standalone2",#N/A,FALSE,"DCFBase"}</definedName>
    <definedName name="wrn.print._.standalone." localSheetId="1" hidden="1">{"standalone1",#N/A,FALSE,"DCFBase";"standalone2",#N/A,FALSE,"DCFBase"}</definedName>
    <definedName name="wrn.print._.standalone." hidden="1">{"standalone1",#N/A,FALSE,"DCFBase";"standalone2",#N/A,FALSE,"DCFBase"}</definedName>
    <definedName name="wrn.print._.summary._.sheets." localSheetId="2" hidden="1">{"summary1",#N/A,TRUE,"Comps";"summary2",#N/A,TRUE,"Comps";"summary3",#N/A,TRUE,"Comps"}</definedName>
    <definedName name="wrn.print._.summary._.sheets." localSheetId="1" hidden="1">{"summary1",#N/A,TRUE,"Comps";"summary2",#N/A,TRUE,"Comps";"summary3",#N/A,TRUE,"Comps"}</definedName>
    <definedName name="wrn.print._.summary._.sheets." hidden="1">{"summary1",#N/A,TRUE,"Comps";"summary2",#N/A,TRUE,"Comps";"summary3",#N/A,TRUE,"Comps"}</definedName>
    <definedName name="wrn.Print2." localSheetId="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2." localSheetId="1"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3." localSheetId="2"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3." localSheetId="1"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3." hidden="1">{"Structure",#N/A,FALSE,"Structure";"Ownership",#N/A,FALSE,"Ownership";"Returns by Security",#N/A,FALSE,"Returns Summary";"Returns by Holder",#N/A,FALSE,"Returns Summary";"Returns Matrix",#N/A,FALSE,"Returns Summary";"Exit Summary",#N/A,FALSE,"Exit Summary";"Assumptions",#N/A,FALSE,"Projection Assumptions";"Income Statement",#N/A,FALSE,"Income Statement";"Cash Flows",#N/A,FALSE,"Cash Flow";"Balance Sheet",#N/A,FALSE,"Balance Sheet";"Debt Summary 1",#N/A,FALSE,"Debt Summary";"Debt Summary 2",#N/A,FALSE,"Debt Summary"}</definedName>
    <definedName name="wrn.printac." localSheetId="2" hidden="1">{#N/A,#N/A,FALSE,"Op-BS";#N/A,#N/A,FALSE,"Assum";#N/A,#N/A,FALSE,"IS";#N/A,#N/A,FALSE,"Syn+Elim";#N/A,#N/A,FALSE,"BSCF";#N/A,#N/A,FALSE,"Blue_IS";#N/A,#N/A,FALSE,"Blue_BSCF";#N/A,#N/A,FALSE,"Ratings"}</definedName>
    <definedName name="wrn.printac." localSheetId="1" hidden="1">{#N/A,#N/A,FALSE,"Op-BS";#N/A,#N/A,FALSE,"Assum";#N/A,#N/A,FALSE,"IS";#N/A,#N/A,FALSE,"Syn+Elim";#N/A,#N/A,FALSE,"BSCF";#N/A,#N/A,FALSE,"Blue_IS";#N/A,#N/A,FALSE,"Blue_BSCF";#N/A,#N/A,FALSE,"Ratings"}</definedName>
    <definedName name="wrn.printac." hidden="1">{#N/A,#N/A,FALSE,"Op-BS";#N/A,#N/A,FALSE,"Assum";#N/A,#N/A,FALSE,"IS";#N/A,#N/A,FALSE,"Syn+Elim";#N/A,#N/A,FALSE,"BSCF";#N/A,#N/A,FALSE,"Blue_IS";#N/A,#N/A,FALSE,"Blue_BSCF";#N/A,#N/A,FALSE,"Ratings"}</definedName>
    <definedName name="wrn.PROFIT_LOSS." localSheetId="2" hidden="1">{"רווה_מסכם",#N/A,FALSE,"p&amp;l";"באור_תפעול",#N/A,FALSE,"operation";"באור_מופ",#N/A,FALSE,"R&amp;D";"באור_שיווק",#N/A,FALSE,"M&amp;S";"באור_הנהלה",#N/A,FALSE,"g&amp;a"}</definedName>
    <definedName name="wrn.PROFIT_LOSS." localSheetId="1" hidden="1">{"רווה_מסכם",#N/A,FALSE,"p&amp;l";"באור_תפעול",#N/A,FALSE,"operation";"באור_מופ",#N/A,FALSE,"R&amp;D";"באור_שיווק",#N/A,FALSE,"M&amp;S";"באור_הנהלה",#N/A,FALSE,"g&amp;a"}</definedName>
    <definedName name="wrn.PROFIT_LOSS." hidden="1">{"רווה_מסכם",#N/A,FALSE,"p&amp;l";"באור_תפעול",#N/A,FALSE,"operation";"באור_מופ",#N/A,FALSE,"R&amp;D";"באור_שיווק",#N/A,FALSE,"M&amp;S";"באור_הנהלה",#N/A,FALSE,"g&amp;a"}</definedName>
    <definedName name="wrn.Pulp." localSheetId="2" hidden="1">{"Pulp Production",#N/A,FALSE,"Pulp";"Pulp Earnings",#N/A,FALSE,"Pulp"}</definedName>
    <definedName name="wrn.Pulp." localSheetId="1" hidden="1">{"Pulp Production",#N/A,FALSE,"Pulp";"Pulp Earnings",#N/A,FALSE,"Pulp"}</definedName>
    <definedName name="wrn.Pulp." hidden="1">{"Pulp Production",#N/A,FALSE,"Pulp";"Pulp Earnings",#N/A,FALSE,"Pulp"}</definedName>
    <definedName name="wrn.Pulp.1" localSheetId="2" hidden="1">{"Pulp Production",#N/A,FALSE,"Pulp";"Pulp Earnings",#N/A,FALSE,"Pulp"}</definedName>
    <definedName name="wrn.Pulp.1" localSheetId="1" hidden="1">{"Pulp Production",#N/A,FALSE,"Pulp";"Pulp Earnings",#N/A,FALSE,"Pulp"}</definedName>
    <definedName name="wrn.Pulp.1" hidden="1">{"Pulp Production",#N/A,FALSE,"Pulp";"Pulp Earnings",#N/A,FALSE,"Pulp"}</definedName>
    <definedName name="wrn.Pulp.2" localSheetId="2" hidden="1">{"Pulp Production",#N/A,FALSE,"Pulp";"Pulp Earnings",#N/A,FALSE,"Pulp"}</definedName>
    <definedName name="wrn.Pulp.2" localSheetId="1" hidden="1">{"Pulp Production",#N/A,FALSE,"Pulp";"Pulp Earnings",#N/A,FALSE,"Pulp"}</definedName>
    <definedName name="wrn.Pulp.2" hidden="1">{"Pulp Production",#N/A,FALSE,"Pulp";"Pulp Earnings",#N/A,FALSE,"Pulp"}</definedName>
    <definedName name="wrn.Pulp.3" localSheetId="2" hidden="1">{"Pulp Production",#N/A,FALSE,"Pulp";"Pulp Earnings",#N/A,FALSE,"Pulp"}</definedName>
    <definedName name="wrn.Pulp.3" localSheetId="1" hidden="1">{"Pulp Production",#N/A,FALSE,"Pulp";"Pulp Earnings",#N/A,FALSE,"Pulp"}</definedName>
    <definedName name="wrn.Pulp.3" hidden="1">{"Pulp Production",#N/A,FALSE,"Pulp";"Pulp Earnings",#N/A,FALSE,"Pulp"}</definedName>
    <definedName name="wrn.Pump." localSheetId="2" hidden="1">{#N/A,#N/A,FALSE,"Assump";#N/A,#N/A,FALSE,"Income";#N/A,#N/A,FALSE,"Balance";#N/A,#N/A,FALSE,"DCF Pump";#N/A,#N/A,FALSE,"Trans Assump";#N/A,#N/A,FALSE,"Combined Income";#N/A,#N/A,FALSE,"Combined Balance"}</definedName>
    <definedName name="wrn.Pump." localSheetId="1" hidden="1">{#N/A,#N/A,FALSE,"Assump";#N/A,#N/A,FALSE,"Income";#N/A,#N/A,FALSE,"Balance";#N/A,#N/A,FALSE,"DCF Pump";#N/A,#N/A,FALSE,"Trans Assump";#N/A,#N/A,FALSE,"Combined Income";#N/A,#N/A,FALSE,"Combined Balance"}</definedName>
    <definedName name="wrn.Pump." hidden="1">{#N/A,#N/A,FALSE,"Assump";#N/A,#N/A,FALSE,"Income";#N/A,#N/A,FALSE,"Balance";#N/A,#N/A,FALSE,"DCF Pump";#N/A,#N/A,FALSE,"Trans Assump";#N/A,#N/A,FALSE,"Combined Income";#N/A,#N/A,FALSE,"Combined Balance"}</definedName>
    <definedName name="wrn.Q3._.Prof._.Serv._.Summary." localSheetId="2" hidden="1">{"Professional Service Summary",#N/A,FALSE,"Q3 Prof Serv"}</definedName>
    <definedName name="wrn.Q3._.Prof._.Serv._.Summary." localSheetId="1" hidden="1">{"Professional Service Summary",#N/A,FALSE,"Q3 Prof Serv"}</definedName>
    <definedName name="wrn.Q3._.Prof._.Serv._.Summary." hidden="1">{"Professional Service Summary",#N/A,FALSE,"Q3 Prof Serv"}</definedName>
    <definedName name="wrn.Q3._.Professional._.service._.detail." localSheetId="2" hidden="1">{"Professional Service Detail",#N/A,FALSE,"Q3 Prof Serv"}</definedName>
    <definedName name="wrn.Q3._.Professional._.service._.detail." localSheetId="1" hidden="1">{"Professional Service Detail",#N/A,FALSE,"Q3 Prof Serv"}</definedName>
    <definedName name="wrn.Q3._.Professional._.service._.detail." hidden="1">{"Professional Service Detail",#N/A,FALSE,"Q3 Prof Serv"}</definedName>
    <definedName name="wrn.QD." localSheetId="2" hidden="1">{#N/A,#N/A,FALSE,"Sheet1";#N/A,#N/A,FALSE,"Sheet2";#N/A,#N/A,FALSE,"Sheet3";#N/A,#N/A,FALSE,"Sheet4"}</definedName>
    <definedName name="wrn.QD." localSheetId="1" hidden="1">{#N/A,#N/A,FALSE,"Sheet1";#N/A,#N/A,FALSE,"Sheet2";#N/A,#N/A,FALSE,"Sheet3";#N/A,#N/A,FALSE,"Sheet4"}</definedName>
    <definedName name="wrn.QD." hidden="1">{#N/A,#N/A,FALSE,"Sheet1";#N/A,#N/A,FALSE,"Sheet2";#N/A,#N/A,FALSE,"Sheet3";#N/A,#N/A,FALSE,"Sheet4"}</definedName>
    <definedName name="wrn.Quarterly._.Income._.Statement." localSheetId="2" hidden="1">{"Quarterly Income Statement",#N/A,FALSE,"P&amp;L Detail"}</definedName>
    <definedName name="wrn.Quarterly._.Income._.Statement." localSheetId="1" hidden="1">{"Quarterly Income Statement",#N/A,FALSE,"P&amp;L Detail"}</definedName>
    <definedName name="wrn.Quarterly._.Income._.Statement." hidden="1">{"Quarterly Income Statement",#N/A,FALSE,"P&amp;L Detail"}</definedName>
    <definedName name="wrn.Quarterly._.MIFA._.Sheets." localSheetId="2" hidden="1">{"(MEASDATA) BY QUARTER",#N/A,FALSE,"measdata";"(SEGMENTDETAILS) DATA",#N/A,FALSE,"segmentdetails";"(SEGMENTDETAILS) EXPLANATIONS",#N/A,FALSE,"segmentdetails";"(BS) BALANCE SHEET",#N/A,FALSE,"bs";"(BS) CASH FLOW",#N/A,FALSE,"bs";"(INCST) INCOME STATEMENT",#N/A,FALSE,"incst";"(PROGDETAIL) BY MONTH",#N/A,FALSE,"progdetail";"(PROGDETAIL) BY QTR",#N/A,FALSE,"progdetail";"(ORDERS) GOR ORDERS",#N/A,FALSE,"Orders";"(DELIVERIES) UNIT SALES",#N/A,FALSE,"Deliveries";#N/A,#N/A,FALSE,"QTRComments";#N/A,#N/A,FALSE,"Risk&amp;OpprQtr";#N/A,#N/A,FALSE,"Risk&amp;OpprTY";#N/A,#N/A,FALSE,"divbklgsales"}</definedName>
    <definedName name="wrn.Quarterly._.MIFA._.Sheets." localSheetId="1" hidden="1">{"(MEASDATA) BY QUARTER",#N/A,FALSE,"measdata";"(SEGMENTDETAILS) DATA",#N/A,FALSE,"segmentdetails";"(SEGMENTDETAILS) EXPLANATIONS",#N/A,FALSE,"segmentdetails";"(BS) BALANCE SHEET",#N/A,FALSE,"bs";"(BS) CASH FLOW",#N/A,FALSE,"bs";"(INCST) INCOME STATEMENT",#N/A,FALSE,"incst";"(PROGDETAIL) BY MONTH",#N/A,FALSE,"progdetail";"(PROGDETAIL) BY QTR",#N/A,FALSE,"progdetail";"(ORDERS) GOR ORDERS",#N/A,FALSE,"Orders";"(DELIVERIES) UNIT SALES",#N/A,FALSE,"Deliveries";#N/A,#N/A,FALSE,"QTRComments";#N/A,#N/A,FALSE,"Risk&amp;OpprQtr";#N/A,#N/A,FALSE,"Risk&amp;OpprTY";#N/A,#N/A,FALSE,"divbklgsales"}</definedName>
    <definedName name="wrn.Quarterly._.MIFA._.Sheets." hidden="1">{"(MEASDATA) BY QUARTER",#N/A,FALSE,"measdata";"(SEGMENTDETAILS) DATA",#N/A,FALSE,"segmentdetails";"(SEGMENTDETAILS) EXPLANATIONS",#N/A,FALSE,"segmentdetails";"(BS) BALANCE SHEET",#N/A,FALSE,"bs";"(BS) CASH FLOW",#N/A,FALSE,"bs";"(INCST) INCOME STATEMENT",#N/A,FALSE,"incst";"(PROGDETAIL) BY MONTH",#N/A,FALSE,"progdetail";"(PROGDETAIL) BY QTR",#N/A,FALSE,"progdetail";"(ORDERS) GOR ORDERS",#N/A,FALSE,"Orders";"(DELIVERIES) UNIT SALES",#N/A,FALSE,"Deliveries";#N/A,#N/A,FALSE,"QTRComments";#N/A,#N/A,FALSE,"Risk&amp;OpprQtr";#N/A,#N/A,FALSE,"Risk&amp;OpprTY";#N/A,#N/A,FALSE,"divbklgsales"}</definedName>
    <definedName name="wrn.Quarterly._.MIFA._.Sheets.1" localSheetId="2" hidden="1">{"(MEASDATA) BY QUARTER",#N/A,FALSE,"measdata";"(SEGMENTDETAILS) DATA",#N/A,FALSE,"segmentdetails";"(SEGMENTDETAILS) EXPLANATIONS",#N/A,FALSE,"segmentdetails";"(BS) BALANCE SHEET",#N/A,FALSE,"bs";"(BS) CASH FLOW",#N/A,FALSE,"bs";"(INCST) INCOME STATEMENT",#N/A,FALSE,"incst";"(PROGDETAIL) BY MONTH",#N/A,FALSE,"progdetail";"(PROGDETAIL) BY QTR",#N/A,FALSE,"progdetail";"(ORDERS) GOR ORDERS",#N/A,FALSE,"Orders";"(DELIVERIES) UNIT SALES",#N/A,FALSE,"Deliveries";#N/A,#N/A,FALSE,"QTRComments";#N/A,#N/A,FALSE,"Risk&amp;OpprQtr";#N/A,#N/A,FALSE,"Risk&amp;OpprTY";#N/A,#N/A,FALSE,"divbklgsales"}</definedName>
    <definedName name="wrn.Quarterly._.MIFA._.Sheets.1" localSheetId="1" hidden="1">{"(MEASDATA) BY QUARTER",#N/A,FALSE,"measdata";"(SEGMENTDETAILS) DATA",#N/A,FALSE,"segmentdetails";"(SEGMENTDETAILS) EXPLANATIONS",#N/A,FALSE,"segmentdetails";"(BS) BALANCE SHEET",#N/A,FALSE,"bs";"(BS) CASH FLOW",#N/A,FALSE,"bs";"(INCST) INCOME STATEMENT",#N/A,FALSE,"incst";"(PROGDETAIL) BY MONTH",#N/A,FALSE,"progdetail";"(PROGDETAIL) BY QTR",#N/A,FALSE,"progdetail";"(ORDERS) GOR ORDERS",#N/A,FALSE,"Orders";"(DELIVERIES) UNIT SALES",#N/A,FALSE,"Deliveries";#N/A,#N/A,FALSE,"QTRComments";#N/A,#N/A,FALSE,"Risk&amp;OpprQtr";#N/A,#N/A,FALSE,"Risk&amp;OpprTY";#N/A,#N/A,FALSE,"divbklgsales"}</definedName>
    <definedName name="wrn.Quarterly._.MIFA._.Sheets.1" hidden="1">{"(MEASDATA) BY QUARTER",#N/A,FALSE,"measdata";"(SEGMENTDETAILS) DATA",#N/A,FALSE,"segmentdetails";"(SEGMENTDETAILS) EXPLANATIONS",#N/A,FALSE,"segmentdetails";"(BS) BALANCE SHEET",#N/A,FALSE,"bs";"(BS) CASH FLOW",#N/A,FALSE,"bs";"(INCST) INCOME STATEMENT",#N/A,FALSE,"incst";"(PROGDETAIL) BY MONTH",#N/A,FALSE,"progdetail";"(PROGDETAIL) BY QTR",#N/A,FALSE,"progdetail";"(ORDERS) GOR ORDERS",#N/A,FALSE,"Orders";"(DELIVERIES) UNIT SALES",#N/A,FALSE,"Deliveries";#N/A,#N/A,FALSE,"QTRComments";#N/A,#N/A,FALSE,"Risk&amp;OpprQtr";#N/A,#N/A,FALSE,"Risk&amp;OpprTY";#N/A,#N/A,FALSE,"divbklgsales"}</definedName>
    <definedName name="wrn.Recovery." localSheetId="2" hidden="1">{#N/A,#N/A,FALSE,"COVER";#N/A,#N/A,FALSE,"Index";#N/A,#N/A,FALSE,"Summ_Products_Rec.97-98";#N/A,#N/A,FALSE,"QTR_Comp.";#N/A,#N/A,FALSE,"Summ_Detail_Rec.97-98";#N/A,#N/A,FALSE,"Summ_Agencies_Rec.97-98"}</definedName>
    <definedName name="wrn.Recovery." localSheetId="1" hidden="1">{#N/A,#N/A,FALSE,"COVER";#N/A,#N/A,FALSE,"Index";#N/A,#N/A,FALSE,"Summ_Products_Rec.97-98";#N/A,#N/A,FALSE,"QTR_Comp.";#N/A,#N/A,FALSE,"Summ_Detail_Rec.97-98";#N/A,#N/A,FALSE,"Summ_Agencies_Rec.97-98"}</definedName>
    <definedName name="wrn.Recovery." hidden="1">{#N/A,#N/A,FALSE,"COVER";#N/A,#N/A,FALSE,"Index";#N/A,#N/A,FALSE,"Summ_Products_Rec.97-98";#N/A,#N/A,FALSE,"QTR_Comp.";#N/A,#N/A,FALSE,"Summ_Detail_Rec.97-98";#N/A,#N/A,FALSE,"Summ_Agencies_Rec.97-98"}</definedName>
    <definedName name="wrn.Region_25." localSheetId="2" hidden="1">{#N/A,#N/A,FALSE,"0026-25";#N/A,#N/A,FALSE,"0244-25";#N/A,#N/A,FALSE,"0249-25";#N/A,#N/A,FALSE,"0353-25";#N/A,#N/A,FALSE,"0491-25";#N/A,#N/A,FALSE,"0492-25";#N/A,#N/A,FALSE,"0988-25";#N/A,#N/A,FALSE,"1454-25";#N/A,#N/A,FALSE,"1460-25";#N/A,#N/A,FALSE,"1564-25"}</definedName>
    <definedName name="wrn.Region_25." localSheetId="1" hidden="1">{#N/A,#N/A,FALSE,"0026-25";#N/A,#N/A,FALSE,"0244-25";#N/A,#N/A,FALSE,"0249-25";#N/A,#N/A,FALSE,"0353-25";#N/A,#N/A,FALSE,"0491-25";#N/A,#N/A,FALSE,"0492-25";#N/A,#N/A,FALSE,"0988-25";#N/A,#N/A,FALSE,"1454-25";#N/A,#N/A,FALSE,"1460-25";#N/A,#N/A,FALSE,"1564-25"}</definedName>
    <definedName name="wrn.Region_25." hidden="1">{#N/A,#N/A,FALSE,"0026-25";#N/A,#N/A,FALSE,"0244-25";#N/A,#N/A,FALSE,"0249-25";#N/A,#N/A,FALSE,"0353-25";#N/A,#N/A,FALSE,"0491-25";#N/A,#N/A,FALSE,"0492-25";#N/A,#N/A,FALSE,"0988-25";#N/A,#N/A,FALSE,"1454-25";#N/A,#N/A,FALSE,"1460-25";#N/A,#N/A,FALSE,"1564-25"}</definedName>
    <definedName name="wrn.RELEVANTSHEETS." localSheetId="2" hidden="1">{#N/A,#N/A,FALSE,"AD_Purch";#N/A,#N/A,FALSE,"Projections";#N/A,#N/A,FALSE,"DCF";#N/A,#N/A,FALSE,"Mkt Val"}</definedName>
    <definedName name="wrn.RELEVANTSHEETS." localSheetId="1" hidden="1">{#N/A,#N/A,FALSE,"AD_Purch";#N/A,#N/A,FALSE,"Projections";#N/A,#N/A,FALSE,"DCF";#N/A,#N/A,FALSE,"Mkt Val"}</definedName>
    <definedName name="wrn.RELEVANTSHEETS." hidden="1">{#N/A,#N/A,FALSE,"AD_Purch";#N/A,#N/A,FALSE,"Projections";#N/A,#N/A,FALSE,"DCF";#N/A,#N/A,FALSE,"Mkt Val"}</definedName>
    <definedName name="wrn.rep1." localSheetId="2" hidden="1">{"add",#N/A,FALSE,"code"}</definedName>
    <definedName name="wrn.rep1." localSheetId="1" hidden="1">{"add",#N/A,FALSE,"code"}</definedName>
    <definedName name="wrn.rep1." hidden="1">{"add",#N/A,FALSE,"code"}</definedName>
    <definedName name="wrn.Report." localSheetId="2" hidden="1">{"Comparison Analysis",#N/A,FALSE,"Evaluation";"Discount Adjustment",#N/A,FALSE,"Discount Adjustment";"Scoring Tables",#N/A,FALSE,"Tables"}</definedName>
    <definedName name="wrn.Report." localSheetId="1" hidden="1">{"Comparison Analysis",#N/A,FALSE,"Evaluation";"Discount Adjustment",#N/A,FALSE,"Discount Adjustment";"Scoring Tables",#N/A,FALSE,"Tables"}</definedName>
    <definedName name="wrn.Report." hidden="1">{"Comparison Analysis",#N/A,FALSE,"Evaluation";"Discount Adjustment",#N/A,FALSE,"Discount Adjustment";"Scoring Tables",#N/A,FALSE,"Tables"}</definedName>
    <definedName name="wrn.Report._.2." localSheetId="2" hidden="1">{#N/A,#N/A,TRUE,"Pivots-Employee";#N/A,"Scenerio2",TRUE,"Assumptions Summary"}</definedName>
    <definedName name="wrn.Report._.2." localSheetId="1" hidden="1">{#N/A,#N/A,TRUE,"Pivots-Employee";#N/A,"Scenerio2",TRUE,"Assumptions Summary"}</definedName>
    <definedName name="wrn.Report._.2." hidden="1">{#N/A,#N/A,TRUE,"Pivots-Employee";#N/A,"Scenerio2",TRUE,"Assumptions Summary"}</definedName>
    <definedName name="wrn.Report._.and._.Details." localSheetId="2" hidden="1">{"Report",#N/A,TRUE,"2003";"Details",#N/A,TRUE,"2003"}</definedName>
    <definedName name="wrn.Report._.and._.Details." localSheetId="1" hidden="1">{"Report",#N/A,TRUE,"2003";"Details",#N/A,TRUE,"2003"}</definedName>
    <definedName name="wrn.Report._.and._.Details." hidden="1">{"Report",#N/A,TRUE,"2003";"Details",#N/A,TRUE,"2003"}</definedName>
    <definedName name="wrn.Report1." localSheetId="2" hidden="1">{#N/A,#N/A,TRUE,"Pivots-Employee";#N/A,"Scenario1",TRUE,"Assumptions Summary"}</definedName>
    <definedName name="wrn.Report1." localSheetId="1" hidden="1">{#N/A,#N/A,TRUE,"Pivots-Employee";#N/A,"Scenario1",TRUE,"Assumptions Summary"}</definedName>
    <definedName name="wrn.Report1." hidden="1">{#N/A,#N/A,TRUE,"Pivots-Employee";#N/A,"Scenario1",TRUE,"Assumptions Summary"}</definedName>
    <definedName name="wrn.reports." localSheetId="2" hidden="1">{"summary",#N/A,FALSE,"3 yr average";"comps",#N/A,FALSE,"3 yr average"}</definedName>
    <definedName name="wrn.reports." localSheetId="1" hidden="1">{"summary",#N/A,FALSE,"3 yr average";"comps",#N/A,FALSE,"3 yr average"}</definedName>
    <definedName name="wrn.reports." hidden="1">{"summary",#N/A,FALSE,"3 yr average";"comps",#N/A,FALSE,"3 yr average"}</definedName>
    <definedName name="wrn.Rev._.1._.Yr._.by._.SBU." localSheetId="2" hidden="1">{"REV 1 YR LIT",#N/A,FALSE,"Rev 1 yr";"REV 1 YR COMM SERV",#N/A,FALSE,"Rev 1 yr";"REV 1 YR HC",#N/A,FALSE,"Rev 1 yr";"REV 1 YR INVEST SERV",#N/A,FALSE,"Rev 1 yr"}</definedName>
    <definedName name="wrn.Rev._.1._.Yr._.by._.SBU." localSheetId="1" hidden="1">{"REV 1 YR LIT",#N/A,FALSE,"Rev 1 yr";"REV 1 YR COMM SERV",#N/A,FALSE,"Rev 1 yr";"REV 1 YR HC",#N/A,FALSE,"Rev 1 yr";"REV 1 YR INVEST SERV",#N/A,FALSE,"Rev 1 yr"}</definedName>
    <definedName name="wrn.Rev._.1._.Yr._.by._.SBU." hidden="1">{"REV 1 YR LIT",#N/A,FALSE,"Rev 1 yr";"REV 1 YR COMM SERV",#N/A,FALSE,"Rev 1 yr";"REV 1 YR HC",#N/A,FALSE,"Rev 1 yr";"REV 1 YR INVEST SERV",#N/A,FALSE,"Rev 1 yr"}</definedName>
    <definedName name="wrn.revenue._.historical." localSheetId="2" hidden="1">{"rev_summary2",#N/A,FALSE,"historical min us";"rev_summary1",#N/A,FALSE,"historical min us";"rev_perMinuteSummary",#N/A,FALSE,"hist rev per minute summary";"rev_worldwide_rev",#N/A,FALSE,"historical min us";"rev_worldwide_minutes",#N/A,FALSE,"historical min us";"rev_rev_ROW",#N/A,FALSE,"historical min us";"rev_other",#N/A,FALSE,"historical min us"}</definedName>
    <definedName name="wrn.revenue._.historical." localSheetId="1" hidden="1">{"rev_summary2",#N/A,FALSE,"historical min us";"rev_summary1",#N/A,FALSE,"historical min us";"rev_perMinuteSummary",#N/A,FALSE,"hist rev per minute summary";"rev_worldwide_rev",#N/A,FALSE,"historical min us";"rev_worldwide_minutes",#N/A,FALSE,"historical min us";"rev_rev_ROW",#N/A,FALSE,"historical min us";"rev_other",#N/A,FALSE,"historical min us"}</definedName>
    <definedName name="wrn.revenue._.historical." hidden="1">{"rev_summary2",#N/A,FALSE,"historical min us";"rev_summary1",#N/A,FALSE,"historical min us";"rev_perMinuteSummary",#N/A,FALSE,"hist rev per minute summary";"rev_worldwide_rev",#N/A,FALSE,"historical min us";"rev_worldwide_minutes",#N/A,FALSE,"historical min us";"rev_rev_ROW",#N/A,FALSE,"historical min us";"rev_other",#N/A,FALSE,"historical min us"}</definedName>
    <definedName name="wrn.Revenue._.Summary._.with._.Details." localSheetId="2" hidden="1">{"Revenue Budget Summary",#N/A,FALSE,"Suggested";"Detail Revenue Budget - 2003",#N/A,FALSE,"Suggested";"Detail Revenue Budget - 2004",#N/A,FALSE,"Suggested"}</definedName>
    <definedName name="wrn.Revenue._.Summary._.with._.Details." localSheetId="1" hidden="1">{"Revenue Budget Summary",#N/A,FALSE,"Suggested";"Detail Revenue Budget - 2003",#N/A,FALSE,"Suggested";"Detail Revenue Budget - 2004",#N/A,FALSE,"Suggested"}</definedName>
    <definedName name="wrn.Revenue._.Summary._.with._.Details." hidden="1">{"Revenue Budget Summary",#N/A,FALSE,"Suggested";"Detail Revenue Budget - 2003",#N/A,FALSE,"Suggested";"Detail Revenue Budget - 2004",#N/A,FALSE,"Suggested"}</definedName>
    <definedName name="wrn.ReviewPack." localSheetId="2" hidden="1">{#N/A,#N/A,FALSE,"PCS";#N/A,#N/A,FALSE,"Market Info1";#N/A,#N/A,FALSE,"Market Info2";#N/A,#N/A,FALSE,"Operating Data";#N/A,#N/A,FALSE,"Balance Sheet Ratios";#N/A,#N/A,FALSE,"Financial";#N/A,#N/A,FALSE,"Trend";#N/A,#N/A,FALSE,"Rankings";#N/A,#N/A,FALSE,"Wage Analysis";#N/A,#N/A,FALSE,"SCF - BS";#N/A,#N/A,FALSE,"SCF - IS";#N/A,#N/A,FALSE,"SCF - CFA";#N/A,#N/A,FALSE,"Volatility";#N/A,#N/A,FALSE,"Option Analysis";#N/A,#N/A,FALSE,"Representative Levels";#N/A,#N/A,FALSE,"ValSum";#N/A,#N/A,FALSE,"Market Multiple";#N/A,#N/A,FALSE,"Multiple Analysis";#N/A,#N/A,FALSE,"Market Changes"}</definedName>
    <definedName name="wrn.ReviewPack." localSheetId="1" hidden="1">{#N/A,#N/A,FALSE,"PCS";#N/A,#N/A,FALSE,"Market Info1";#N/A,#N/A,FALSE,"Market Info2";#N/A,#N/A,FALSE,"Operating Data";#N/A,#N/A,FALSE,"Balance Sheet Ratios";#N/A,#N/A,FALSE,"Financial";#N/A,#N/A,FALSE,"Trend";#N/A,#N/A,FALSE,"Rankings";#N/A,#N/A,FALSE,"Wage Analysis";#N/A,#N/A,FALSE,"SCF - BS";#N/A,#N/A,FALSE,"SCF - IS";#N/A,#N/A,FALSE,"SCF - CFA";#N/A,#N/A,FALSE,"Volatility";#N/A,#N/A,FALSE,"Option Analysis";#N/A,#N/A,FALSE,"Representative Levels";#N/A,#N/A,FALSE,"ValSum";#N/A,#N/A,FALSE,"Market Multiple";#N/A,#N/A,FALSE,"Multiple Analysis";#N/A,#N/A,FALSE,"Market Changes"}</definedName>
    <definedName name="wrn.ReviewPack." hidden="1">{#N/A,#N/A,FALSE,"PCS";#N/A,#N/A,FALSE,"Market Info1";#N/A,#N/A,FALSE,"Market Info2";#N/A,#N/A,FALSE,"Operating Data";#N/A,#N/A,FALSE,"Balance Sheet Ratios";#N/A,#N/A,FALSE,"Financial";#N/A,#N/A,FALSE,"Trend";#N/A,#N/A,FALSE,"Rankings";#N/A,#N/A,FALSE,"Wage Analysis";#N/A,#N/A,FALSE,"SCF - BS";#N/A,#N/A,FALSE,"SCF - IS";#N/A,#N/A,FALSE,"SCF - CFA";#N/A,#N/A,FALSE,"Volatility";#N/A,#N/A,FALSE,"Option Analysis";#N/A,#N/A,FALSE,"Representative Levels";#N/A,#N/A,FALSE,"ValSum";#N/A,#N/A,FALSE,"Market Multiple";#N/A,#N/A,FALSE,"Multiple Analysis";#N/A,#N/A,FALSE,"Market Changes"}</definedName>
    <definedName name="wrn.ReviewPackBrief." localSheetId="2" hidden="1">{#N/A,#N/A,FALSE,"Market Info1";#N/A,#N/A,FALSE,"Market Info2";#N/A,#N/A,FALSE,"PCS";#N/A,#N/A,FALSE,"Operating Data";#N/A,#N/A,FALSE,"Balance Sheet Ratios";#N/A,#N/A,FALSE,"Financial";#N/A,#N/A,FALSE,"Trend";#N/A,#N/A,FALSE,"Rankings";#N/A,#N/A,FALSE,"Market Changes";#N/A,#N/A,FALSE,"Other Analysis"}</definedName>
    <definedName name="wrn.ReviewPackBrief." localSheetId="1" hidden="1">{#N/A,#N/A,FALSE,"Market Info1";#N/A,#N/A,FALSE,"Market Info2";#N/A,#N/A,FALSE,"PCS";#N/A,#N/A,FALSE,"Operating Data";#N/A,#N/A,FALSE,"Balance Sheet Ratios";#N/A,#N/A,FALSE,"Financial";#N/A,#N/A,FALSE,"Trend";#N/A,#N/A,FALSE,"Rankings";#N/A,#N/A,FALSE,"Market Changes";#N/A,#N/A,FALSE,"Other Analysis"}</definedName>
    <definedName name="wrn.ReviewPackBrief." hidden="1">{#N/A,#N/A,FALSE,"Market Info1";#N/A,#N/A,FALSE,"Market Info2";#N/A,#N/A,FALSE,"PCS";#N/A,#N/A,FALSE,"Operating Data";#N/A,#N/A,FALSE,"Balance Sheet Ratios";#N/A,#N/A,FALSE,"Financial";#N/A,#N/A,FALSE,"Trend";#N/A,#N/A,FALSE,"Rankings";#N/A,#N/A,FALSE,"Market Changes";#N/A,#N/A,FALSE,"Other Analysis"}</definedName>
    <definedName name="wrn.rollup" localSheetId="2" hidden="1">{#N/A,#N/A,FALSE,"Summary"}</definedName>
    <definedName name="wrn.rollup" localSheetId="1" hidden="1">{#N/A,#N/A,FALSE,"Summary"}</definedName>
    <definedName name="wrn.rollup" hidden="1">{#N/A,#N/A,FALSE,"Summary"}</definedName>
    <definedName name="wrn.SALARY." localSheetId="2" hidden="1">{#N/A,#N/A,FALSE,"CURRENT";#N/A,#N/A,FALSE,"YEAR-TO-DATE"}</definedName>
    <definedName name="wrn.SALARY." localSheetId="1" hidden="1">{#N/A,#N/A,FALSE,"CURRENT";#N/A,#N/A,FALSE,"YEAR-TO-DATE"}</definedName>
    <definedName name="wrn.SALARY." hidden="1">{#N/A,#N/A,FALSE,"CURRENT";#N/A,#N/A,FALSE,"YEAR-TO-DATE"}</definedName>
    <definedName name="wrn.sales." localSheetId="2" hidden="1">{"sales",#N/A,FALSE,"Sales";"sales existing",#N/A,FALSE,"Sales";"sales rd1",#N/A,FALSE,"Sales";"sales rd2",#N/A,FALSE,"Sales"}</definedName>
    <definedName name="wrn.sales." localSheetId="1" hidden="1">{"sales",#N/A,FALSE,"Sales";"sales existing",#N/A,FALSE,"Sales";"sales rd1",#N/A,FALSE,"Sales";"sales rd2",#N/A,FALSE,"Sales"}</definedName>
    <definedName name="wrn.sales." hidden="1">{"sales",#N/A,FALSE,"Sales";"sales existing",#N/A,FALSE,"Sales";"sales rd1",#N/A,FALSE,"Sales";"sales rd2",#N/A,FALSE,"Sales"}</definedName>
    <definedName name="wrn.sales._from_DBAB" localSheetId="2" hidden="1">{"sales",#N/A,FALSE,"Sales";"sales existing",#N/A,FALSE,"Sales";"sales rd1",#N/A,FALSE,"Sales";"sales rd2",#N/A,FALSE,"Sales"}</definedName>
    <definedName name="wrn.sales._from_DBAB" localSheetId="1" hidden="1">{"sales",#N/A,FALSE,"Sales";"sales existing",#N/A,FALSE,"Sales";"sales rd1",#N/A,FALSE,"Sales";"sales rd2",#N/A,FALSE,"Sales"}</definedName>
    <definedName name="wrn.sales._from_DBAB" hidden="1">{"sales",#N/A,FALSE,"Sales";"sales existing",#N/A,FALSE,"Sales";"sales rd1",#N/A,FALSE,"Sales";"sales rd2",#N/A,FALSE,"Sales"}</definedName>
    <definedName name="wrn.sales._from_DBAB_1" localSheetId="2" hidden="1">{"sales",#N/A,FALSE,"Sales";"sales existing",#N/A,FALSE,"Sales";"sales rd1",#N/A,FALSE,"Sales";"sales rd2",#N/A,FALSE,"Sales"}</definedName>
    <definedName name="wrn.sales._from_DBAB_1" localSheetId="1" hidden="1">{"sales",#N/A,FALSE,"Sales";"sales existing",#N/A,FALSE,"Sales";"sales rd1",#N/A,FALSE,"Sales";"sales rd2",#N/A,FALSE,"Sales"}</definedName>
    <definedName name="wrn.sales._from_DBAB_1" hidden="1">{"sales",#N/A,FALSE,"Sales";"sales existing",#N/A,FALSE,"Sales";"sales rd1",#N/A,FALSE,"Sales";"sales rd2",#N/A,FALSE,"Sales"}</definedName>
    <definedName name="wrn.sales._from_DBAB_1_1" localSheetId="2" hidden="1">{"sales",#N/A,FALSE,"Sales";"sales existing",#N/A,FALSE,"Sales";"sales rd1",#N/A,FALSE,"Sales";"sales rd2",#N/A,FALSE,"Sales"}</definedName>
    <definedName name="wrn.sales._from_DBAB_1_1" localSheetId="1" hidden="1">{"sales",#N/A,FALSE,"Sales";"sales existing",#N/A,FALSE,"Sales";"sales rd1",#N/A,FALSE,"Sales";"sales rd2",#N/A,FALSE,"Sales"}</definedName>
    <definedName name="wrn.sales._from_DBAB_1_1" hidden="1">{"sales",#N/A,FALSE,"Sales";"sales existing",#N/A,FALSE,"Sales";"sales rd1",#N/A,FALSE,"Sales";"sales rd2",#N/A,FALSE,"Sales"}</definedName>
    <definedName name="wrn.sales._from_DBAB_1_1_1" localSheetId="2" hidden="1">{"sales",#N/A,FALSE,"Sales";"sales existing",#N/A,FALSE,"Sales";"sales rd1",#N/A,FALSE,"Sales";"sales rd2",#N/A,FALSE,"Sales"}</definedName>
    <definedName name="wrn.sales._from_DBAB_1_1_1" localSheetId="1" hidden="1">{"sales",#N/A,FALSE,"Sales";"sales existing",#N/A,FALSE,"Sales";"sales rd1",#N/A,FALSE,"Sales";"sales rd2",#N/A,FALSE,"Sales"}</definedName>
    <definedName name="wrn.sales._from_DBAB_1_1_1" hidden="1">{"sales",#N/A,FALSE,"Sales";"sales existing",#N/A,FALSE,"Sales";"sales rd1",#N/A,FALSE,"Sales";"sales rd2",#N/A,FALSE,"Sales"}</definedName>
    <definedName name="wrn.sales._from_DBAB_1_2" localSheetId="2" hidden="1">{"sales",#N/A,FALSE,"Sales";"sales existing",#N/A,FALSE,"Sales";"sales rd1",#N/A,FALSE,"Sales";"sales rd2",#N/A,FALSE,"Sales"}</definedName>
    <definedName name="wrn.sales._from_DBAB_1_2" localSheetId="1" hidden="1">{"sales",#N/A,FALSE,"Sales";"sales existing",#N/A,FALSE,"Sales";"sales rd1",#N/A,FALSE,"Sales";"sales rd2",#N/A,FALSE,"Sales"}</definedName>
    <definedName name="wrn.sales._from_DBAB_1_2" hidden="1">{"sales",#N/A,FALSE,"Sales";"sales existing",#N/A,FALSE,"Sales";"sales rd1",#N/A,FALSE,"Sales";"sales rd2",#N/A,FALSE,"Sales"}</definedName>
    <definedName name="wrn.sales._from_DBAB_2" localSheetId="2" hidden="1">{"sales",#N/A,FALSE,"Sales";"sales existing",#N/A,FALSE,"Sales";"sales rd1",#N/A,FALSE,"Sales";"sales rd2",#N/A,FALSE,"Sales"}</definedName>
    <definedName name="wrn.sales._from_DBAB_2" localSheetId="1" hidden="1">{"sales",#N/A,FALSE,"Sales";"sales existing",#N/A,FALSE,"Sales";"sales rd1",#N/A,FALSE,"Sales";"sales rd2",#N/A,FALSE,"Sales"}</definedName>
    <definedName name="wrn.sales._from_DBAB_2" hidden="1">{"sales",#N/A,FALSE,"Sales";"sales existing",#N/A,FALSE,"Sales";"sales rd1",#N/A,FALSE,"Sales";"sales rd2",#N/A,FALSE,"Sales"}</definedName>
    <definedName name="wrn.sales._from_DBAB_3" localSheetId="2" hidden="1">{"sales",#N/A,FALSE,"Sales";"sales existing",#N/A,FALSE,"Sales";"sales rd1",#N/A,FALSE,"Sales";"sales rd2",#N/A,FALSE,"Sales"}</definedName>
    <definedName name="wrn.sales._from_DBAB_3" localSheetId="1" hidden="1">{"sales",#N/A,FALSE,"Sales";"sales existing",#N/A,FALSE,"Sales";"sales rd1",#N/A,FALSE,"Sales";"sales rd2",#N/A,FALSE,"Sales"}</definedName>
    <definedName name="wrn.sales._from_DBAB_3" hidden="1">{"sales",#N/A,FALSE,"Sales";"sales existing",#N/A,FALSE,"Sales";"sales rd1",#N/A,FALSE,"Sales";"sales rd2",#N/A,FALSE,"Sales"}</definedName>
    <definedName name="wrn.sales._from_DBAB_4" localSheetId="2" hidden="1">{"sales",#N/A,FALSE,"Sales";"sales existing",#N/A,FALSE,"Sales";"sales rd1",#N/A,FALSE,"Sales";"sales rd2",#N/A,FALSE,"Sales"}</definedName>
    <definedName name="wrn.sales._from_DBAB_4" localSheetId="1" hidden="1">{"sales",#N/A,FALSE,"Sales";"sales existing",#N/A,FALSE,"Sales";"sales rd1",#N/A,FALSE,"Sales";"sales rd2",#N/A,FALSE,"Sales"}</definedName>
    <definedName name="wrn.sales._from_DBAB_4" hidden="1">{"sales",#N/A,FALSE,"Sales";"sales existing",#N/A,FALSE,"Sales";"sales rd1",#N/A,FALSE,"Sales";"sales rd2",#N/A,FALSE,"Sales"}</definedName>
    <definedName name="wrn.sales._from_DBAB_5" localSheetId="2" hidden="1">{"sales",#N/A,FALSE,"Sales";"sales existing",#N/A,FALSE,"Sales";"sales rd1",#N/A,FALSE,"Sales";"sales rd2",#N/A,FALSE,"Sales"}</definedName>
    <definedName name="wrn.sales._from_DBAB_5" localSheetId="1" hidden="1">{"sales",#N/A,FALSE,"Sales";"sales existing",#N/A,FALSE,"Sales";"sales rd1",#N/A,FALSE,"Sales";"sales rd2",#N/A,FALSE,"Sales"}</definedName>
    <definedName name="wrn.sales._from_DBAB_5" hidden="1">{"sales",#N/A,FALSE,"Sales";"sales existing",#N/A,FALSE,"Sales";"sales rd1",#N/A,FALSE,"Sales";"sales rd2",#N/A,FALSE,"Sales"}</definedName>
    <definedName name="wrn.SalesMarginPages." localSheetId="2" hidden="1">{"(MEASDATA) BY QUARTER",#N/A,FALSE,"measdata";"(PROGDETAIL) BY MONTH",#N/A,FALSE,"progdetail";"(PROGDETAIL) BY QTR",#N/A,FALSE,"progdetail";"(ORDERS) GOR ORDERS",#N/A,FALSE,"Orders";"(DELIVERIES) UNIT SALES",#N/A,FALSE,"Deliveries";"(SEGMENTDETAILS) DATA",#N/A,FALSE,"QTRComments"}</definedName>
    <definedName name="wrn.SalesMarginPages." localSheetId="1" hidden="1">{"(MEASDATA) BY QUARTER",#N/A,FALSE,"measdata";"(PROGDETAIL) BY MONTH",#N/A,FALSE,"progdetail";"(PROGDETAIL) BY QTR",#N/A,FALSE,"progdetail";"(ORDERS) GOR ORDERS",#N/A,FALSE,"Orders";"(DELIVERIES) UNIT SALES",#N/A,FALSE,"Deliveries";"(SEGMENTDETAILS) DATA",#N/A,FALSE,"QTRComments"}</definedName>
    <definedName name="wrn.SalesMarginPages." hidden="1">{"(MEASDATA) BY QUARTER",#N/A,FALSE,"measdata";"(PROGDETAIL) BY MONTH",#N/A,FALSE,"progdetail";"(PROGDETAIL) BY QTR",#N/A,FALSE,"progdetail";"(ORDERS) GOR ORDERS",#N/A,FALSE,"Orders";"(DELIVERIES) UNIT SALES",#N/A,FALSE,"Deliveries";"(SEGMENTDETAILS) DATA",#N/A,FALSE,"QTRComments"}</definedName>
    <definedName name="wrn.SalesMarginPages.1" localSheetId="2" hidden="1">{"(MEASDATA) BY QUARTER",#N/A,FALSE,"measdata";"(PROGDETAIL) BY MONTH",#N/A,FALSE,"progdetail";"(PROGDETAIL) BY QTR",#N/A,FALSE,"progdetail";"(ORDERS) GOR ORDERS",#N/A,FALSE,"Orders";"(DELIVERIES) UNIT SALES",#N/A,FALSE,"Deliveries";"(SEGMENTDETAILS) DATA",#N/A,FALSE,"QTRComments"}</definedName>
    <definedName name="wrn.SalesMarginPages.1" localSheetId="1" hidden="1">{"(MEASDATA) BY QUARTER",#N/A,FALSE,"measdata";"(PROGDETAIL) BY MONTH",#N/A,FALSE,"progdetail";"(PROGDETAIL) BY QTR",#N/A,FALSE,"progdetail";"(ORDERS) GOR ORDERS",#N/A,FALSE,"Orders";"(DELIVERIES) UNIT SALES",#N/A,FALSE,"Deliveries";"(SEGMENTDETAILS) DATA",#N/A,FALSE,"QTRComments"}</definedName>
    <definedName name="wrn.SalesMarginPages.1" hidden="1">{"(MEASDATA) BY QUARTER",#N/A,FALSE,"measdata";"(PROGDETAIL) BY MONTH",#N/A,FALSE,"progdetail";"(PROGDETAIL) BY QTR",#N/A,FALSE,"progdetail";"(ORDERS) GOR ORDERS",#N/A,FALSE,"Orders";"(DELIVERIES) UNIT SALES",#N/A,FALSE,"Deliveries";"(SEGMENTDETAILS) DATA",#N/A,FALSE,"QTRComments"}</definedName>
    <definedName name="wrn.SBEI." localSheetId="2" hidden="1">{#N/A,#N/A,TRUE,"Table1";#N/A,#N/A,TRUE,"Table2";#N/A,#N/A,TRUE,"Table3";#N/A,#N/A,TRUE,"Table4";#N/A,#N/A,TRUE,"Table5";#N/A,#N/A,TRUE,"Table6";#N/A,#N/A,TRUE,"Table7";#N/A,#N/A,TRUE,"Table8";#N/A,#N/A,TRUE,"Table9";#N/A,#N/A,TRUE,"Table10";#N/A,#N/A,TRUE,"Table11";#N/A,#N/A,TRUE,"Table12";#N/A,#N/A,TRUE,"Table13";#N/A,#N/A,TRUE,"Table14"}</definedName>
    <definedName name="wrn.SBEI." localSheetId="1" hidden="1">{#N/A,#N/A,TRUE,"Table1";#N/A,#N/A,TRUE,"Table2";#N/A,#N/A,TRUE,"Table3";#N/A,#N/A,TRUE,"Table4";#N/A,#N/A,TRUE,"Table5";#N/A,#N/A,TRUE,"Table6";#N/A,#N/A,TRUE,"Table7";#N/A,#N/A,TRUE,"Table8";#N/A,#N/A,TRUE,"Table9";#N/A,#N/A,TRUE,"Table10";#N/A,#N/A,TRUE,"Table11";#N/A,#N/A,TRUE,"Table12";#N/A,#N/A,TRUE,"Table13";#N/A,#N/A,TRUE,"Table14"}</definedName>
    <definedName name="wrn.SBEI." hidden="1">{#N/A,#N/A,TRUE,"Table1";#N/A,#N/A,TRUE,"Table2";#N/A,#N/A,TRUE,"Table3";#N/A,#N/A,TRUE,"Table4";#N/A,#N/A,TRUE,"Table5";#N/A,#N/A,TRUE,"Table6";#N/A,#N/A,TRUE,"Table7";#N/A,#N/A,TRUE,"Table8";#N/A,#N/A,TRUE,"Table9";#N/A,#N/A,TRUE,"Table10";#N/A,#N/A,TRUE,"Table11";#N/A,#N/A,TRUE,"Table12";#N/A,#N/A,TRUE,"Table13";#N/A,#N/A,TRUE,"Table14"}</definedName>
    <definedName name="wrn.Sister._.LLC._.Exhibits." localSheetId="2" hidden="1">{#N/A,#N/A,FALSE,"BS";#N/A,#N/A,FALSE,"IS";#N/A,#N/A,FALSE,"Discount Rate";#N/A,#N/A,FALSE,"Proj. IS";#N/A,#N/A,FALSE,"DCF"}</definedName>
    <definedName name="wrn.Sister._.LLC._.Exhibits." localSheetId="1" hidden="1">{#N/A,#N/A,FALSE,"BS";#N/A,#N/A,FALSE,"IS";#N/A,#N/A,FALSE,"Discount Rate";#N/A,#N/A,FALSE,"Proj. IS";#N/A,#N/A,FALSE,"DCF"}</definedName>
    <definedName name="wrn.Sister._.LLC._.Exhibits." hidden="1">{#N/A,#N/A,FALSE,"BS";#N/A,#N/A,FALSE,"IS";#N/A,#N/A,FALSE,"Discount Rate";#N/A,#N/A,FALSE,"Proj. IS";#N/A,#N/A,FALSE,"DCF"}</definedName>
    <definedName name="wrn.SKSCS1." localSheetId="2" hidden="1">{#N/A,#N/A,FALSE,"Antony Financials";#N/A,#N/A,FALSE,"Cowboy Financials";#N/A,#N/A,FALSE,"Combined";#N/A,#N/A,FALSE,"Valuematrix";#N/A,#N/A,FALSE,"DCFAntony";#N/A,#N/A,FALSE,"DCFCowboy";#N/A,#N/A,FALSE,"DCFCombined"}</definedName>
    <definedName name="wrn.SKSCS1." localSheetId="1" hidden="1">{#N/A,#N/A,FALSE,"Antony Financials";#N/A,#N/A,FALSE,"Cowboy Financials";#N/A,#N/A,FALSE,"Combined";#N/A,#N/A,FALSE,"Valuematrix";#N/A,#N/A,FALSE,"DCFAntony";#N/A,#N/A,FALSE,"DCFCowboy";#N/A,#N/A,FALSE,"DCFCombined"}</definedName>
    <definedName name="wrn.SKSCS1." hidden="1">{#N/A,#N/A,FALSE,"Antony Financials";#N/A,#N/A,FALSE,"Cowboy Financials";#N/A,#N/A,FALSE,"Combined";#N/A,#N/A,FALSE,"Valuematrix";#N/A,#N/A,FALSE,"DCFAntony";#N/A,#N/A,FALSE,"DCFCowboy";#N/A,#N/A,FALSE,"DCFCombined"}</definedName>
    <definedName name="wrn.sort." localSheetId="2" hidden="1">{"sort",#N/A,FALSE,"Sheet1"}</definedName>
    <definedName name="wrn.sort." localSheetId="1" hidden="1">{"sort",#N/A,FALSE,"Sheet1"}</definedName>
    <definedName name="wrn.sort." hidden="1">{"sort",#N/A,FALSE,"Sheet1"}</definedName>
    <definedName name="wrn.SPD._.Exhibits." localSheetId="2" hidden="1">{#N/A,#N/A,FALSE,"Table of Contents";#N/A,#N/A,FALSE,"Allocation";#N/A,#N/A,FALSE,"IS";#N/A,#N/A,FALSE,"BS";#N/A,#N/A,FALSE,"Customer Contracts";#N/A,#N/A,FALSE,"Customer Relat.";#N/A,#N/A,FALSE,"NCA-Wente";#N/A,#N/A,FALSE,"Know-How-Lent.";#N/A,#N/A,FALSE,"BEV";#N/A,#N/A,FALSE,"WACC";#N/A,#N/A,FALSE,"ContribAssets";#N/A,#N/A,FALSE,"COC Recon"}</definedName>
    <definedName name="wrn.SPD._.Exhibits." localSheetId="1" hidden="1">{#N/A,#N/A,FALSE,"Table of Contents";#N/A,#N/A,FALSE,"Allocation";#N/A,#N/A,FALSE,"IS";#N/A,#N/A,FALSE,"BS";#N/A,#N/A,FALSE,"Customer Contracts";#N/A,#N/A,FALSE,"Customer Relat.";#N/A,#N/A,FALSE,"NCA-Wente";#N/A,#N/A,FALSE,"Know-How-Lent.";#N/A,#N/A,FALSE,"BEV";#N/A,#N/A,FALSE,"WACC";#N/A,#N/A,FALSE,"ContribAssets";#N/A,#N/A,FALSE,"COC Recon"}</definedName>
    <definedName name="wrn.SPD._.Exhibits." hidden="1">{#N/A,#N/A,FALSE,"Table of Contents";#N/A,#N/A,FALSE,"Allocation";#N/A,#N/A,FALSE,"IS";#N/A,#N/A,FALSE,"BS";#N/A,#N/A,FALSE,"Customer Contracts";#N/A,#N/A,FALSE,"Customer Relat.";#N/A,#N/A,FALSE,"NCA-Wente";#N/A,#N/A,FALSE,"Know-How-Lent.";#N/A,#N/A,FALSE,"BEV";#N/A,#N/A,FALSE,"WACC";#N/A,#N/A,FALSE,"ContribAssets";#N/A,#N/A,FALSE,"COC Recon"}</definedName>
    <definedName name="wrn.Spec." localSheetId="2" hidden="1">{#N/A,#N/A,FALSE,"Sheet1"}</definedName>
    <definedName name="wrn.Spec." localSheetId="1" hidden="1">{#N/A,#N/A,FALSE,"Sheet1"}</definedName>
    <definedName name="wrn.Spec." hidden="1">{#N/A,#N/A,FALSE,"Sheet1"}</definedName>
    <definedName name="wrn.Staffing." localSheetId="2" hidden="1">{#N/A,#N/A,FALSE,"Assessment";#N/A,#N/A,FALSE,"Staffing";#N/A,#N/A,FALSE,"Hires";#N/A,#N/A,FALSE,"Assumptions"}</definedName>
    <definedName name="wrn.Staffing." localSheetId="1" hidden="1">{#N/A,#N/A,FALSE,"Assessment";#N/A,#N/A,FALSE,"Staffing";#N/A,#N/A,FALSE,"Hires";#N/A,#N/A,FALSE,"Assumptions"}</definedName>
    <definedName name="wrn.Staffing." hidden="1">{#N/A,#N/A,FALSE,"Assessment";#N/A,#N/A,FALSE,"Staffing";#N/A,#N/A,FALSE,"Hires";#N/A,#N/A,FALSE,"Assumptions"}</definedName>
    <definedName name="wrn.Staffing1" localSheetId="2" hidden="1">{#N/A,#N/A,FALSE,"Assessment";#N/A,#N/A,FALSE,"Staffing";#N/A,#N/A,FALSE,"Hires";#N/A,#N/A,FALSE,"Assumptions"}</definedName>
    <definedName name="wrn.Staffing1" localSheetId="1" hidden="1">{#N/A,#N/A,FALSE,"Assessment";#N/A,#N/A,FALSE,"Staffing";#N/A,#N/A,FALSE,"Hires";#N/A,#N/A,FALSE,"Assumptions"}</definedName>
    <definedName name="wrn.Staffing1" hidden="1">{#N/A,#N/A,FALSE,"Assessment";#N/A,#N/A,FALSE,"Staffing";#N/A,#N/A,FALSE,"Hires";#N/A,#N/A,FALSE,"Assumptions"}</definedName>
    <definedName name="wrn.Standard._.Reports."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wrn.Standard._.Reports."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wrn.Standard._.Reports."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wrn.Statistics." localSheetId="2" hidden="1">{"Std Poor",#N/A,FALSE,"S&amp;P";"Sum Stats",#N/A,FALSE,"Stats"}</definedName>
    <definedName name="wrn.Statistics." localSheetId="1" hidden="1">{"Std Poor",#N/A,FALSE,"S&amp;P";"Sum Stats",#N/A,FALSE,"Stats"}</definedName>
    <definedName name="wrn.Statistics." hidden="1">{"Std Poor",#N/A,FALSE,"S&amp;P";"Sum Stats",#N/A,FALSE,"Stats"}</definedName>
    <definedName name="wrn.Subject._.Preliminary." localSheetId="2" hidden="1">{#N/A,#N/A,FALSE,"PL";"no values",#N/A,FALSE,"value";#N/A,#N/A,FALSE,"PL%";#N/A,#N/A,FALSE,"R";#N/A,#N/A,FALSE,"MD";#N/A,#N/A,FALSE,"OpEx";#N/A,#N/A,FALSE,"CapEx";#N/A,#N/A,FALSE,"Stats"}</definedName>
    <definedName name="wrn.Subject._.Preliminary." localSheetId="1" hidden="1">{#N/A,#N/A,FALSE,"PL";"no values",#N/A,FALSE,"value";#N/A,#N/A,FALSE,"PL%";#N/A,#N/A,FALSE,"R";#N/A,#N/A,FALSE,"MD";#N/A,#N/A,FALSE,"OpEx";#N/A,#N/A,FALSE,"CapEx";#N/A,#N/A,FALSE,"Stats"}</definedName>
    <definedName name="wrn.Subject._.Preliminary." hidden="1">{#N/A,#N/A,FALSE,"PL";"no values",#N/A,FALSE,"value";#N/A,#N/A,FALSE,"PL%";#N/A,#N/A,FALSE,"R";#N/A,#N/A,FALSE,"MD";#N/A,#N/A,FALSE,"OpEx";#N/A,#N/A,FALSE,"CapEx";#N/A,#N/A,FALSE,"Stats"}</definedName>
    <definedName name="wrn.Summaries." localSheetId="2" hidden="1">{"Revenue Budget Summary",#N/A,FALSE,"Suggested";"Sales Force Model",#N/A,FALSE,"Suggested"}</definedName>
    <definedName name="wrn.Summaries." localSheetId="1" hidden="1">{"Revenue Budget Summary",#N/A,FALSE,"Suggested";"Sales Force Model",#N/A,FALSE,"Suggested"}</definedName>
    <definedName name="wrn.Summaries." hidden="1">{"Revenue Budget Summary",#N/A,FALSE,"Suggested";"Sales Force Model",#N/A,FALSE,"Suggested"}</definedName>
    <definedName name="wrn.summary." localSheetId="2" hidden="1">{"financials",#N/A,FALSE,"BASIC"}</definedName>
    <definedName name="wrn.summary." localSheetId="1" hidden="1">{"financials",#N/A,FALSE,"BASIC"}</definedName>
    <definedName name="wrn.summary." hidden="1">{"financials",#N/A,FALSE,"BASIC"}</definedName>
    <definedName name="wrn.Summary2" localSheetId="2" hidden="1">{#N/A,#N/A,FALSE,"Summary"}</definedName>
    <definedName name="wrn.Summary2" localSheetId="1" hidden="1">{#N/A,#N/A,FALSE,"Summary"}</definedName>
    <definedName name="wrn.Summary2" hidden="1">{#N/A,#N/A,FALSE,"Summary"}</definedName>
    <definedName name="wrn.Summary3" localSheetId="2" hidden="1">{#N/A,#N/A,FALSE,"Summary"}</definedName>
    <definedName name="wrn.Summary3" localSheetId="1" hidden="1">{#N/A,#N/A,FALSE,"Summary"}</definedName>
    <definedName name="wrn.Summary3" hidden="1">{#N/A,#N/A,FALSE,"Summary"}</definedName>
    <definedName name="wrn.summaryANDbackup." localSheetId="2" hidden="1">{#N/A,#N/A,FALSE,"Prem_Sum";#N/A,#N/A,FALSE,"Prem"}</definedName>
    <definedName name="wrn.summaryANDbackup." localSheetId="1" hidden="1">{#N/A,#N/A,FALSE,"Prem_Sum";#N/A,#N/A,FALSE,"Prem"}</definedName>
    <definedName name="wrn.summaryANDbackup." hidden="1">{#N/A,#N/A,FALSE,"Prem_Sum";#N/A,#N/A,FALSE,"Prem"}</definedName>
    <definedName name="wrn.SummaryPgs." localSheetId="2" hidden="1">{#N/A,#N/A,FALSE,"CreditStat";#N/A,#N/A,FALSE,"SPbrkup";#N/A,#N/A,FALSE,"MerSPsyn";#N/A,#N/A,FALSE,"MerSPwKCsyn";#N/A,#N/A,FALSE,"MerSPwKCsyn (2)";#N/A,#N/A,FALSE,"CreditStat (2)"}</definedName>
    <definedName name="wrn.SummaryPgs." localSheetId="1" hidden="1">{#N/A,#N/A,FALSE,"CreditStat";#N/A,#N/A,FALSE,"SPbrkup";#N/A,#N/A,FALSE,"MerSPsyn";#N/A,#N/A,FALSE,"MerSPwKCsyn";#N/A,#N/A,FALSE,"MerSPwKCsyn (2)";#N/A,#N/A,FALSE,"CreditStat (2)"}</definedName>
    <definedName name="wrn.SummaryPgs." hidden="1">{#N/A,#N/A,FALSE,"CreditStat";#N/A,#N/A,FALSE,"SPbrkup";#N/A,#N/A,FALSE,"MerSPsyn";#N/A,#N/A,FALSE,"MerSPwKCsyn";#N/A,#N/A,FALSE,"MerSPwKCsyn (2)";#N/A,#N/A,FALSE,"CreditStat (2)"}</definedName>
    <definedName name="wrn.SUPP_SCHD." localSheetId="2" hidden="1">{#N/A,#N/A,TRUE,"A";#N/A,#N/A,TRUE,"B";#N/A,#N/A,TRUE,"C";#N/A,#N/A,TRUE,"D";#N/A,#N/A,TRUE,"E"}</definedName>
    <definedName name="wrn.SUPP_SCHD." localSheetId="1" hidden="1">{#N/A,#N/A,TRUE,"A";#N/A,#N/A,TRUE,"B";#N/A,#N/A,TRUE,"C";#N/A,#N/A,TRUE,"D";#N/A,#N/A,TRUE,"E"}</definedName>
    <definedName name="wrn.SUPP_SCHD." hidden="1">{#N/A,#N/A,TRUE,"A";#N/A,#N/A,TRUE,"B";#N/A,#N/A,TRUE,"C";#N/A,#N/A,TRUE,"D";#N/A,#N/A,TRUE,"E"}</definedName>
    <definedName name="wrn.Supplemental_Reports." localSheetId="2" hidden="1">{#N/A,#N/A,FALSE,"Report Data";#N/A,#N/A,FALSE,"COMP POOL";#N/A,#N/A,FALSE,"COMP POOL NB95";#N/A,#N/A,FALSE,"COMP POOL NB94"}</definedName>
    <definedName name="wrn.Supplemental_Reports." localSheetId="1" hidden="1">{#N/A,#N/A,FALSE,"Report Data";#N/A,#N/A,FALSE,"COMP POOL";#N/A,#N/A,FALSE,"COMP POOL NB95";#N/A,#N/A,FALSE,"COMP POOL NB94"}</definedName>
    <definedName name="wrn.Supplemental_Reports." hidden="1">{#N/A,#N/A,FALSE,"Report Data";#N/A,#N/A,FALSE,"COMP POOL";#N/A,#N/A,FALSE,"COMP POOL NB95";#N/A,#N/A,FALSE,"COMP POOL NB94"}</definedName>
    <definedName name="wrn.Support." localSheetId="2" hidden="1">{#N/A,#N/A,FALSE,"TRIAL INPUT";#N/A,#N/A,FALSE,"AVG INPUT COPY";#N/A,#N/A,FALSE,"INVESTMENTS_INPUT"}</definedName>
    <definedName name="wrn.Support." localSheetId="1" hidden="1">{#N/A,#N/A,FALSE,"TRIAL INPUT";#N/A,#N/A,FALSE,"AVG INPUT COPY";#N/A,#N/A,FALSE,"INVESTMENTS_INPUT"}</definedName>
    <definedName name="wrn.Support." hidden="1">{#N/A,#N/A,FALSE,"TRIAL INPUT";#N/A,#N/A,FALSE,"AVG INPUT COPY";#N/A,#N/A,FALSE,"INVESTMENTS_INPUT"}</definedName>
    <definedName name="wrn.Tables._.and._.Support." localSheetId="2" hidden="1">{#N/A,#N/A,FALSE,"TABLE_1 YTD";#N/A,#N/A,FALSE,"TABLE_1A QTD";#N/A,#N/A,FALSE,"NORMAL_SPREAD_QTD";#N/A,#N/A,FALSE,"NORMAL_SPREAD_YTD";#N/A,#N/A,FALSE,"TAX_EQV";#N/A,#N/A,FALSE,"TAX EQUIV_INPUT";#N/A,#N/A,FALSE,"NET FROM FER";#N/A,#N/A,FALSE,"COVER"}</definedName>
    <definedName name="wrn.Tables._.and._.Support." localSheetId="1" hidden="1">{#N/A,#N/A,FALSE,"TABLE_1 YTD";#N/A,#N/A,FALSE,"TABLE_1A QTD";#N/A,#N/A,FALSE,"NORMAL_SPREAD_QTD";#N/A,#N/A,FALSE,"NORMAL_SPREAD_YTD";#N/A,#N/A,FALSE,"TAX_EQV";#N/A,#N/A,FALSE,"TAX EQUIV_INPUT";#N/A,#N/A,FALSE,"NET FROM FER";#N/A,#N/A,FALSE,"COVER"}</definedName>
    <definedName name="wrn.Tables._.and._.Support." hidden="1">{#N/A,#N/A,FALSE,"TABLE_1 YTD";#N/A,#N/A,FALSE,"TABLE_1A QTD";#N/A,#N/A,FALSE,"NORMAL_SPREAD_QTD";#N/A,#N/A,FALSE,"NORMAL_SPREAD_YTD";#N/A,#N/A,FALSE,"TAX_EQV";#N/A,#N/A,FALSE,"TAX EQUIV_INPUT";#N/A,#N/A,FALSE,"NET FROM FER";#N/A,#N/A,FALSE,"COVER"}</definedName>
    <definedName name="wrn.TARGET._.DCF." localSheetId="2" hidden="1">{"targetdcf",#N/A,FALSE,"Merger consequences";"TARGETASSU",#N/A,FALSE,"Merger consequences";"TERMINAL VALUE",#N/A,FALSE,"Merger consequences"}</definedName>
    <definedName name="wrn.TARGET._.DCF." localSheetId="1" hidden="1">{"targetdcf",#N/A,FALSE,"Merger consequences";"TARGETASSU",#N/A,FALSE,"Merger consequences";"TERMINAL VALUE",#N/A,FALSE,"Merger consequences"}</definedName>
    <definedName name="wrn.TARGET._.DCF." hidden="1">{"targetdcf",#N/A,FALSE,"Merger consequences";"TARGETASSU",#N/A,FALSE,"Merger consequences";"TERMINAL VALUE",#N/A,FALSE,"Merger consequences"}</definedName>
    <definedName name="wrn.TARGET._.DCF._from_DBAB" localSheetId="2" hidden="1">{"targetdcf",#N/A,FALSE,"Merger consequences";"TARGETASSU",#N/A,FALSE,"Merger consequences";"TERMINAL VALUE",#N/A,FALSE,"Merger consequences"}</definedName>
    <definedName name="wrn.TARGET._.DCF._from_DBAB" localSheetId="1" hidden="1">{"targetdcf",#N/A,FALSE,"Merger consequences";"TARGETASSU",#N/A,FALSE,"Merger consequences";"TERMINAL VALUE",#N/A,FALSE,"Merger consequences"}</definedName>
    <definedName name="wrn.TARGET._.DCF._from_DBAB" hidden="1">{"targetdcf",#N/A,FALSE,"Merger consequences";"TARGETASSU",#N/A,FALSE,"Merger consequences";"TERMINAL VALUE",#N/A,FALSE,"Merger consequences"}</definedName>
    <definedName name="wrn.TARGET._.DCF._from_DBAB_1" localSheetId="2" hidden="1">{"targetdcf",#N/A,FALSE,"Merger consequences";"TARGETASSU",#N/A,FALSE,"Merger consequences";"TERMINAL VALUE",#N/A,FALSE,"Merger consequences"}</definedName>
    <definedName name="wrn.TARGET._.DCF._from_DBAB_1" localSheetId="1" hidden="1">{"targetdcf",#N/A,FALSE,"Merger consequences";"TARGETASSU",#N/A,FALSE,"Merger consequences";"TERMINAL VALUE",#N/A,FALSE,"Merger consequences"}</definedName>
    <definedName name="wrn.TARGET._.DCF._from_DBAB_1" hidden="1">{"targetdcf",#N/A,FALSE,"Merger consequences";"TARGETASSU",#N/A,FALSE,"Merger consequences";"TERMINAL VALUE",#N/A,FALSE,"Merger consequences"}</definedName>
    <definedName name="wrn.TARGET._.DCF._from_DBAB_1_1" localSheetId="2" hidden="1">{"targetdcf",#N/A,FALSE,"Merger consequences";"TARGETASSU",#N/A,FALSE,"Merger consequences";"TERMINAL VALUE",#N/A,FALSE,"Merger consequences"}</definedName>
    <definedName name="wrn.TARGET._.DCF._from_DBAB_1_1" localSheetId="1" hidden="1">{"targetdcf",#N/A,FALSE,"Merger consequences";"TARGETASSU",#N/A,FALSE,"Merger consequences";"TERMINAL VALUE",#N/A,FALSE,"Merger consequences"}</definedName>
    <definedName name="wrn.TARGET._.DCF._from_DBAB_1_1" hidden="1">{"targetdcf",#N/A,FALSE,"Merger consequences";"TARGETASSU",#N/A,FALSE,"Merger consequences";"TERMINAL VALUE",#N/A,FALSE,"Merger consequences"}</definedName>
    <definedName name="wrn.TARGET._.DCF._from_DBAB_1_1_1" localSheetId="2" hidden="1">{"targetdcf",#N/A,FALSE,"Merger consequences";"TARGETASSU",#N/A,FALSE,"Merger consequences";"TERMINAL VALUE",#N/A,FALSE,"Merger consequences"}</definedName>
    <definedName name="wrn.TARGET._.DCF._from_DBAB_1_1_1" localSheetId="1" hidden="1">{"targetdcf",#N/A,FALSE,"Merger consequences";"TARGETASSU",#N/A,FALSE,"Merger consequences";"TERMINAL VALUE",#N/A,FALSE,"Merger consequences"}</definedName>
    <definedName name="wrn.TARGET._.DCF._from_DBAB_1_1_1" hidden="1">{"targetdcf",#N/A,FALSE,"Merger consequences";"TARGETASSU",#N/A,FALSE,"Merger consequences";"TERMINAL VALUE",#N/A,FALSE,"Merger consequences"}</definedName>
    <definedName name="wrn.TARGET._.DCF._from_DBAB_1_2" localSheetId="2" hidden="1">{"targetdcf",#N/A,FALSE,"Merger consequences";"TARGETASSU",#N/A,FALSE,"Merger consequences";"TERMINAL VALUE",#N/A,FALSE,"Merger consequences"}</definedName>
    <definedName name="wrn.TARGET._.DCF._from_DBAB_1_2" localSheetId="1" hidden="1">{"targetdcf",#N/A,FALSE,"Merger consequences";"TARGETASSU",#N/A,FALSE,"Merger consequences";"TERMINAL VALUE",#N/A,FALSE,"Merger consequences"}</definedName>
    <definedName name="wrn.TARGET._.DCF._from_DBAB_1_2" hidden="1">{"targetdcf",#N/A,FALSE,"Merger consequences";"TARGETASSU",#N/A,FALSE,"Merger consequences";"TERMINAL VALUE",#N/A,FALSE,"Merger consequences"}</definedName>
    <definedName name="wrn.TARGET._.DCF._from_DBAB_2" localSheetId="2" hidden="1">{"targetdcf",#N/A,FALSE,"Merger consequences";"TARGETASSU",#N/A,FALSE,"Merger consequences";"TERMINAL VALUE",#N/A,FALSE,"Merger consequences"}</definedName>
    <definedName name="wrn.TARGET._.DCF._from_DBAB_2" localSheetId="1" hidden="1">{"targetdcf",#N/A,FALSE,"Merger consequences";"TARGETASSU",#N/A,FALSE,"Merger consequences";"TERMINAL VALUE",#N/A,FALSE,"Merger consequences"}</definedName>
    <definedName name="wrn.TARGET._.DCF._from_DBAB_2" hidden="1">{"targetdcf",#N/A,FALSE,"Merger consequences";"TARGETASSU",#N/A,FALSE,"Merger consequences";"TERMINAL VALUE",#N/A,FALSE,"Merger consequences"}</definedName>
    <definedName name="wrn.TARGET._.DCF._from_DBAB_3" localSheetId="2" hidden="1">{"targetdcf",#N/A,FALSE,"Merger consequences";"TARGETASSU",#N/A,FALSE,"Merger consequences";"TERMINAL VALUE",#N/A,FALSE,"Merger consequences"}</definedName>
    <definedName name="wrn.TARGET._.DCF._from_DBAB_3" localSheetId="1" hidden="1">{"targetdcf",#N/A,FALSE,"Merger consequences";"TARGETASSU",#N/A,FALSE,"Merger consequences";"TERMINAL VALUE",#N/A,FALSE,"Merger consequences"}</definedName>
    <definedName name="wrn.TARGET._.DCF._from_DBAB_3" hidden="1">{"targetdcf",#N/A,FALSE,"Merger consequences";"TARGETASSU",#N/A,FALSE,"Merger consequences";"TERMINAL VALUE",#N/A,FALSE,"Merger consequences"}</definedName>
    <definedName name="wrn.TARGET._.DCF._from_DBAB_4" localSheetId="2" hidden="1">{"targetdcf",#N/A,FALSE,"Merger consequences";"TARGETASSU",#N/A,FALSE,"Merger consequences";"TERMINAL VALUE",#N/A,FALSE,"Merger consequences"}</definedName>
    <definedName name="wrn.TARGET._.DCF._from_DBAB_4" localSheetId="1" hidden="1">{"targetdcf",#N/A,FALSE,"Merger consequences";"TARGETASSU",#N/A,FALSE,"Merger consequences";"TERMINAL VALUE",#N/A,FALSE,"Merger consequences"}</definedName>
    <definedName name="wrn.TARGET._.DCF._from_DBAB_4" hidden="1">{"targetdcf",#N/A,FALSE,"Merger consequences";"TARGETASSU",#N/A,FALSE,"Merger consequences";"TERMINAL VALUE",#N/A,FALSE,"Merger consequences"}</definedName>
    <definedName name="wrn.TARGET._.DCF._from_DBAB_5" localSheetId="2" hidden="1">{"targetdcf",#N/A,FALSE,"Merger consequences";"TARGETASSU",#N/A,FALSE,"Merger consequences";"TERMINAL VALUE",#N/A,FALSE,"Merger consequences"}</definedName>
    <definedName name="wrn.TARGET._.DCF._from_DBAB_5" localSheetId="1" hidden="1">{"targetdcf",#N/A,FALSE,"Merger consequences";"TARGETASSU",#N/A,FALSE,"Merger consequences";"TERMINAL VALUE",#N/A,FALSE,"Merger consequences"}</definedName>
    <definedName name="wrn.TARGET._.DCF._from_DBAB_5" hidden="1">{"targetdcf",#N/A,FALSE,"Merger consequences";"TARGETASSU",#N/A,FALSE,"Merger consequences";"TERMINAL VALUE",#N/A,FALSE,"Merger consequences"}</definedName>
    <definedName name="wrn.tel2." localSheetId="2" hidden="1">{#N/A,#N/A,FALSE,"FS_Summary";#N/A,#N/A,FALSE,"Tel_Summary";#N/A,#N/A,FALSE,"Tomahawk";#N/A,#N/A,FALSE,"Medical Marketing";#N/A,#N/A,FALSE,"DIMAC";#N/A,#N/A,FALSE,"Epsilon";#N/A,#N/A,FALSE,"Direct";#N/A,#N/A,FALSE,"DIMAC(2)"}</definedName>
    <definedName name="wrn.tel2." localSheetId="1" hidden="1">{#N/A,#N/A,FALSE,"FS_Summary";#N/A,#N/A,FALSE,"Tel_Summary";#N/A,#N/A,FALSE,"Tomahawk";#N/A,#N/A,FALSE,"Medical Marketing";#N/A,#N/A,FALSE,"DIMAC";#N/A,#N/A,FALSE,"Epsilon";#N/A,#N/A,FALSE,"Direct";#N/A,#N/A,FALSE,"DIMAC(2)"}</definedName>
    <definedName name="wrn.tel2." hidden="1">{#N/A,#N/A,FALSE,"FS_Summary";#N/A,#N/A,FALSE,"Tel_Summary";#N/A,#N/A,FALSE,"Tomahawk";#N/A,#N/A,FALSE,"Medical Marketing";#N/A,#N/A,FALSE,"DIMAC";#N/A,#N/A,FALSE,"Epsilon";#N/A,#N/A,FALSE,"Direct";#N/A,#N/A,FALSE,"DIMAC(2)"}</definedName>
    <definedName name="wrn.telem." localSheetId="2" hidden="1">{#N/A,#N/A,FALSE,"FS_Summary";#N/A,#N/A,FALSE,"Tomahawk";#N/A,#N/A,FALSE,"Medical Marketing";#N/A,#N/A,FALSE,"Epsilon";#N/A,#N/A,FALSE,"DIMAC";#N/A,#N/A,FALSE,"Direct";#N/A,#N/A,FALSE,"DIMAC(2)"}</definedName>
    <definedName name="wrn.telem." localSheetId="1" hidden="1">{#N/A,#N/A,FALSE,"FS_Summary";#N/A,#N/A,FALSE,"Tomahawk";#N/A,#N/A,FALSE,"Medical Marketing";#N/A,#N/A,FALSE,"Epsilon";#N/A,#N/A,FALSE,"DIMAC";#N/A,#N/A,FALSE,"Direct";#N/A,#N/A,FALSE,"DIMAC(2)"}</definedName>
    <definedName name="wrn.telem." hidden="1">{#N/A,#N/A,FALSE,"FS_Summary";#N/A,#N/A,FALSE,"Tomahawk";#N/A,#N/A,FALSE,"Medical Marketing";#N/A,#N/A,FALSE,"Epsilon";#N/A,#N/A,FALSE,"DIMAC";#N/A,#N/A,FALSE,"Direct";#N/A,#N/A,FALSE,"DIMAC(2)"}</definedName>
    <definedName name="wrn.Test." localSheetId="2" hidden="1">{#N/A,#N/A,FALSE,"Availability";#N/A,#N/A,FALSE,"Loan Stats";#N/A,#N/A,FALSE,"Clltrl Ln Smmry";#N/A,#N/A,FALSE,"AR Stats";#N/A,#N/A,FALSE,"AR Sum";#N/A,#N/A,FALSE,"Recs";#N/A,#N/A,FALSE,"Ship,CM Rev"}</definedName>
    <definedName name="wrn.Test." localSheetId="1" hidden="1">{#N/A,#N/A,FALSE,"Availability";#N/A,#N/A,FALSE,"Loan Stats";#N/A,#N/A,FALSE,"Clltrl Ln Smmry";#N/A,#N/A,FALSE,"AR Stats";#N/A,#N/A,FALSE,"AR Sum";#N/A,#N/A,FALSE,"Recs";#N/A,#N/A,FALSE,"Ship,CM Rev"}</definedName>
    <definedName name="wrn.Test." hidden="1">{#N/A,#N/A,FALSE,"Availability";#N/A,#N/A,FALSE,"Loan Stats";#N/A,#N/A,FALSE,"Clltrl Ln Smmry";#N/A,#N/A,FALSE,"AR Stats";#N/A,#N/A,FALSE,"AR Sum";#N/A,#N/A,FALSE,"Recs";#N/A,#N/A,FALSE,"Ship,CM Rev"}</definedName>
    <definedName name="wrn.tmtest." localSheetId="2" hidden="1">{#N/A,#N/A,FALSE,"Summary";#N/A,#N/A,FALSE,"Assumptions";#N/A,#N/A,FALSE,"Lease-up";#N/A,#N/A,FALSE,"DrawSchedule"}</definedName>
    <definedName name="wrn.tmtest." localSheetId="1" hidden="1">{#N/A,#N/A,FALSE,"Summary";#N/A,#N/A,FALSE,"Assumptions";#N/A,#N/A,FALSE,"Lease-up";#N/A,#N/A,FALSE,"DrawSchedule"}</definedName>
    <definedName name="wrn.tmtest." hidden="1">{#N/A,#N/A,FALSE,"Summary";#N/A,#N/A,FALSE,"Assumptions";#N/A,#N/A,FALSE,"Lease-up";#N/A,#N/A,FALSE,"DrawSchedule"}</definedName>
    <definedName name="wrn.TOOL." localSheetId="2"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wrn.TOOL." localSheetId="1"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wrn.TOOL." hidden="1">{#N/A,#N/A,TRUE,"Consolidated";#N/A,#N/A,TRUE,"Offering";#N/A,#N/A,TRUE,"WAE";#N/A,#N/A,TRUE,"Combined";#N/A,#N/A,TRUE,"PE Consolidated";#N/A,#N/A,TRUE,"CF Consolidated";#N/A,#N/A,TRUE,"Income";#N/A,#N/A,TRUE,"OfferingTool";#N/A,#N/A,TRUE,"Inputs";#N/A,#N/A,TRUE,"PE";#N/A,#N/A,TRUE,"CF";#N/A,#N/A,TRUE,"Income (2)";#N/A,#N/A,TRUE,"Inputs (2)";#N/A,#N/A,TRUE,"PE (2)";#N/A,#N/A,TRUE,"CF (2)";#N/A,#N/A,TRUE,"Summary"}</definedName>
    <definedName name="wrn.Total." localSheetId="2" hidden="1">{#N/A,#N/A,FALSE,"Trans-Sum";#N/A,#N/A,FALSE,"Accr-Dilu2";#N/A,#N/A,FALSE,"Contribution";#N/A,#N/A,FALSE,"Combined";#N/A,#N/A,FALSE,"ASTF";#N/A,#N/A,FALSE,"BRA";#N/A,#N/A,FALSE,"Bra_C";#N/A,#N/A,FALSE,"AcqMults";#N/A,#N/A,FALSE,"CompMults";#N/A,#N/A,FALSE,"DCF";#N/A,#N/A,FALSE,"WACC";#N/A,#N/A,FALSE,"LBO";#N/A,#N/A,FALSE,"Summary";#N/A,#N/A,FALSE,"StructSum"}</definedName>
    <definedName name="wrn.Total." localSheetId="1" hidden="1">{#N/A,#N/A,FALSE,"Trans-Sum";#N/A,#N/A,FALSE,"Accr-Dilu2";#N/A,#N/A,FALSE,"Contribution";#N/A,#N/A,FALSE,"Combined";#N/A,#N/A,FALSE,"ASTF";#N/A,#N/A,FALSE,"BRA";#N/A,#N/A,FALSE,"Bra_C";#N/A,#N/A,FALSE,"AcqMults";#N/A,#N/A,FALSE,"CompMults";#N/A,#N/A,FALSE,"DCF";#N/A,#N/A,FALSE,"WACC";#N/A,#N/A,FALSE,"LBO";#N/A,#N/A,FALSE,"Summary";#N/A,#N/A,FALSE,"StructSum"}</definedName>
    <definedName name="wrn.Total." hidden="1">{#N/A,#N/A,FALSE,"Trans-Sum";#N/A,#N/A,FALSE,"Accr-Dilu2";#N/A,#N/A,FALSE,"Contribution";#N/A,#N/A,FALSE,"Combined";#N/A,#N/A,FALSE,"ASTF";#N/A,#N/A,FALSE,"BRA";#N/A,#N/A,FALSE,"Bra_C";#N/A,#N/A,FALSE,"AcqMults";#N/A,#N/A,FALSE,"CompMults";#N/A,#N/A,FALSE,"DCF";#N/A,#N/A,FALSE,"WACC";#N/A,#N/A,FALSE,"LBO";#N/A,#N/A,FALSE,"Summary";#N/A,#N/A,FALSE,"StructSum"}</definedName>
    <definedName name="wrn.total._.year." localSheetId="2" hidden="1">{#N/A,#N/A,FALSE,"2003_Input - P&amp;L"}</definedName>
    <definedName name="wrn.total._.year." localSheetId="1" hidden="1">{#N/A,#N/A,FALSE,"2003_Input - P&amp;L"}</definedName>
    <definedName name="wrn.total._.year." hidden="1">{#N/A,#N/A,FALSE,"2003_Input - P&amp;L"}</definedName>
    <definedName name="wrn.TPCE." localSheetId="2" hidden="1">{#N/A,#N/A,TRUE,"TSTTPCE (1)";#N/A,#N/A,TRUE,"TSTTPCE (2)";#N/A,#N/A,TRUE,"TSTTPCE (3)"}</definedName>
    <definedName name="wrn.TPCE." localSheetId="1" hidden="1">{#N/A,#N/A,TRUE,"TSTTPCE (1)";#N/A,#N/A,TRUE,"TSTTPCE (2)";#N/A,#N/A,TRUE,"TSTTPCE (3)"}</definedName>
    <definedName name="wrn.TPCE." hidden="1">{#N/A,#N/A,TRUE,"TSTTPCE (1)";#N/A,#N/A,TRUE,"TSTTPCE (2)";#N/A,#N/A,TRUE,"TSTTPCE (3)"}</definedName>
    <definedName name="wrn.TransPrcd_123." localSheetId="2" hidden="1">{#N/A,#N/A,TRUE,"TransPrcd 1";#N/A,#N/A,TRUE,"TransPrcd 2";#N/A,#N/A,TRUE,"TransPrcd 3"}</definedName>
    <definedName name="wrn.TransPrcd_123." localSheetId="1" hidden="1">{#N/A,#N/A,TRUE,"TransPrcd 1";#N/A,#N/A,TRUE,"TransPrcd 2";#N/A,#N/A,TRUE,"TransPrcd 3"}</definedName>
    <definedName name="wrn.TransPrcd_123." hidden="1">{#N/A,#N/A,TRUE,"TransPrcd 1";#N/A,#N/A,TRUE,"TransPrcd 2";#N/A,#N/A,TRUE,"TransPrcd 3"}</definedName>
    <definedName name="wrn.Tweety." localSheetId="2" hidden="1">{#N/A,#N/A,FALSE,"A&amp;E";#N/A,#N/A,FALSE,"HighTop";#N/A,#N/A,FALSE,"JG";#N/A,#N/A,FALSE,"RI";#N/A,#N/A,FALSE,"woHT";#N/A,#N/A,FALSE,"woHT&amp;JG"}</definedName>
    <definedName name="wrn.Tweety." localSheetId="1" hidden="1">{#N/A,#N/A,FALSE,"A&amp;E";#N/A,#N/A,FALSE,"HighTop";#N/A,#N/A,FALSE,"JG";#N/A,#N/A,FALSE,"RI";#N/A,#N/A,FALSE,"woHT";#N/A,#N/A,FALSE,"woHT&amp;JG"}</definedName>
    <definedName name="wrn.Tweety." hidden="1">{#N/A,#N/A,FALSE,"A&amp;E";#N/A,#N/A,FALSE,"HighTop";#N/A,#N/A,FALSE,"JG";#N/A,#N/A,FALSE,"RI";#N/A,#N/A,FALSE,"woHT";#N/A,#N/A,FALSE,"woHT&amp;JG"}</definedName>
    <definedName name="wrn.Tycon._.Model." localSheetId="2" hidden="1">{"rtn",#N/A,FALSE,"RTN";"tables",#N/A,FALSE,"RTN";"cf",#N/A,FALSE,"CF";"stats",#N/A,FALSE,"Stats";"prop",#N/A,FALSE,"Prop"}</definedName>
    <definedName name="wrn.Tycon._.Model." localSheetId="1" hidden="1">{"rtn",#N/A,FALSE,"RTN";"tables",#N/A,FALSE,"RTN";"cf",#N/A,FALSE,"CF";"stats",#N/A,FALSE,"Stats";"prop",#N/A,FALSE,"Prop"}</definedName>
    <definedName name="wrn.Tycon._.Model." hidden="1">{"rtn",#N/A,FALSE,"RTN";"tables",#N/A,FALSE,"RTN";"cf",#N/A,FALSE,"CF";"stats",#N/A,FALSE,"Stats";"prop",#N/A,FALSE,"Prop"}</definedName>
    <definedName name="wrn.Typhoon." localSheetId="2" hidden="1">{"Agg Output",#N/A,FALSE,"Operational Drivers Output";"NW Output",#N/A,FALSE,"Operational Drivers Output";"South Output",#N/A,FALSE,"Operational Drivers Output";"Central Output",#N/A,FALSE,"Operational Drivers Output"}</definedName>
    <definedName name="wrn.Typhoon." localSheetId="1" hidden="1">{"Agg Output",#N/A,FALSE,"Operational Drivers Output";"NW Output",#N/A,FALSE,"Operational Drivers Output";"South Output",#N/A,FALSE,"Operational Drivers Output";"Central Output",#N/A,FALSE,"Operational Drivers Output"}</definedName>
    <definedName name="wrn.Typhoon." hidden="1">{"Agg Output",#N/A,FALSE,"Operational Drivers Output";"NW Output",#N/A,FALSE,"Operational Drivers Output";"South Output",#N/A,FALSE,"Operational Drivers Output";"Central Output",#N/A,FALSE,"Operational Drivers Output"}</definedName>
    <definedName name="wrn.upstairs." localSheetId="2" hidden="1">{"histincome",#N/A,FALSE,"hyfins";"closing balance",#N/A,FALSE,"hyfins"}</definedName>
    <definedName name="wrn.upstairs." localSheetId="1" hidden="1">{"histincome",#N/A,FALSE,"hyfins";"closing balance",#N/A,FALSE,"hyfins"}</definedName>
    <definedName name="wrn.upstairs." hidden="1">{"histincome",#N/A,FALSE,"hyfins";"closing balance",#N/A,FALSE,"hyfins"}</definedName>
    <definedName name="wrn.VALUATION." localSheetId="2" hidden="1">{#N/A,#N/A,FALSE,"Pooling";#N/A,#N/A,FALSE,"income";#N/A,#N/A,FALSE,"valuation"}</definedName>
    <definedName name="wrn.VALUATION." localSheetId="1" hidden="1">{#N/A,#N/A,FALSE,"Pooling";#N/A,#N/A,FALSE,"income";#N/A,#N/A,FALSE,"valuation"}</definedName>
    <definedName name="wrn.VALUATION." hidden="1">{#N/A,#N/A,FALSE,"Pooling";#N/A,#N/A,FALSE,"income";#N/A,#N/A,FALSE,"valuation"}</definedName>
    <definedName name="wrn.valuation._.complete." localSheetId="2" hidden="1">{#N/A,#N/A,FALSE,"value";#N/A,#N/A,FALSE,"PL";#N/A,#N/A,FALSE,"PL%";#N/A,#N/A,FALSE,"R";#N/A,#N/A,FALSE,"MD";#N/A,#N/A,FALSE,"OpEx";#N/A,#N/A,FALSE,"CapEx";#N/A,#N/A,FALSE,"Stats"}</definedName>
    <definedName name="wrn.valuation._.complete." localSheetId="1" hidden="1">{#N/A,#N/A,FALSE,"value";#N/A,#N/A,FALSE,"PL";#N/A,#N/A,FALSE,"PL%";#N/A,#N/A,FALSE,"R";#N/A,#N/A,FALSE,"MD";#N/A,#N/A,FALSE,"OpEx";#N/A,#N/A,FALSE,"CapEx";#N/A,#N/A,FALSE,"Stats"}</definedName>
    <definedName name="wrn.valuation._.complete." hidden="1">{#N/A,#N/A,FALSE,"value";#N/A,#N/A,FALSE,"PL";#N/A,#N/A,FALSE,"PL%";#N/A,#N/A,FALSE,"R";#N/A,#N/A,FALSE,"MD";#N/A,#N/A,FALSE,"OpEx";#N/A,#N/A,FALSE,"CapEx";#N/A,#N/A,FALSE,"Stats"}</definedName>
    <definedName name="wrn.volumes." localSheetId="2" hidden="1">{"volume",#N/A,TRUE,"Volumes"}</definedName>
    <definedName name="wrn.volumes." localSheetId="1" hidden="1">{"volume",#N/A,TRUE,"Volumes"}</definedName>
    <definedName name="wrn.volumes." hidden="1">{"volume",#N/A,TRUE,"Volumes"}</definedName>
    <definedName name="wrn.WATERTOWN._.BUDGET." localSheetId="2" hidden="1">{#N/A,#N/A,TRUE,"Inc. St.";#N/A,#N/A,TRUE,"SalesLabor";#N/A,#N/A,TRUE,"Labor";#N/A,#N/A,TRUE,"TEMP.";#N/A,#N/A,TRUE,"Manuf.";#N/A,#N/A,TRUE,"Repairs";#N/A,#N/A,TRUE,"G&amp;A";#N/A,#N/A,TRUE,"Inv.";#N/A,#N/A,TRUE,"Cap.X";#N/A,#N/A,TRUE,"Leases"}</definedName>
    <definedName name="wrn.WATERTOWN._.BUDGET." localSheetId="1" hidden="1">{#N/A,#N/A,TRUE,"Inc. St.";#N/A,#N/A,TRUE,"SalesLabor";#N/A,#N/A,TRUE,"Labor";#N/A,#N/A,TRUE,"TEMP.";#N/A,#N/A,TRUE,"Manuf.";#N/A,#N/A,TRUE,"Repairs";#N/A,#N/A,TRUE,"G&amp;A";#N/A,#N/A,TRUE,"Inv.";#N/A,#N/A,TRUE,"Cap.X";#N/A,#N/A,TRUE,"Leases"}</definedName>
    <definedName name="wrn.WATERTOWN._.BUDGET." hidden="1">{#N/A,#N/A,TRUE,"Inc. St.";#N/A,#N/A,TRUE,"SalesLabor";#N/A,#N/A,TRUE,"Labor";#N/A,#N/A,TRUE,"TEMP.";#N/A,#N/A,TRUE,"Manuf.";#N/A,#N/A,TRUE,"Repairs";#N/A,#N/A,TRUE,"G&amp;A";#N/A,#N/A,TRUE,"Inv.";#N/A,#N/A,TRUE,"Cap.X";#N/A,#N/A,TRUE,"Leases"}</definedName>
    <definedName name="wrn.Web._.Portfolio._.Companies._.June._.2000." localSheetId="2"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wrn.Web._.Portfolio._.Companies._.June._.2000." localSheetId="1"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wrn.Web._.Portfolio._.Companies._.June._.2000." hidden="1">{#N/A,#N/A,TRUE,"FD II Portfolio Summary";#N/A,#N/A,TRUE,"Fund II BV";#N/A,#N/A,TRUE,"Fund II FV";#N/A,#N/A,TRUE,"JRI";#N/A,#N/A,TRUE,"NDS";#N/A,#N/A,TRUE,"Weasler";#N/A,#N/A,TRUE,"Stronghaven";#N/A,#N/A,TRUE,"Connor";#N/A,#N/A,TRUE,"Docu";#N/A,#N/A,TRUE,"HWC";#N/A,#N/A,TRUE,"Temple";#N/A,#N/A,TRUE,"FD III Port Summ";#N/A,#N/A,TRUE,"Fund III BV ";#N/A,#N/A,TRUE,"Fund III MV ";#N/A,#N/A,TRUE,"Beacon";#N/A,#N/A,TRUE,"CII";#N/A,#N/A,TRUE,"MCA";#N/A,#N/A,TRUE,"Elm";#N/A,#N/A,TRUE,"Tharco";#N/A,#N/A,TRUE,"Dee H";#N/A,#N/A,TRUE,"Globe";#N/A,#N/A,TRUE,"Hunt Valve";#N/A,#N/A,TRUE,"KBA";#N/A,#N/A,TRUE,"Glassmaster";#N/A,#N/A,TRUE,"MLS";#N/A,#N/A,TRUE,"CBSA";#N/A,#N/A,TRUE,"ACE";#N/A,#N/A,TRUE,"United Central";#N/A,#N/A,TRUE,"Jakel";#N/A,#N/A,TRUE,"Lake City ";#N/A,#N/A,TRUE,"FD IV Portfolio Summary ";#N/A,#N/A,TRUE,"BV Valuation";#N/A,#N/A,TRUE,"Western";#N/A,#N/A,TRUE,"Kranson";#N/A,#N/A,TRUE,"ARC";#N/A,#N/A,TRUE,"Precise"}</definedName>
    <definedName name="wrn.Weekly._.Transaction." localSheetId="2" hidden="1">{#N/A,#N/A,FALSE,"Spread";#N/A,#N/A,FALSE,"Weekly TD#1";#N/A,#N/A,FALSE,"Weekly TD#2";#N/A,#N/A,FALSE,"Weekly STB#1";#N/A,#N/A,FALSE,"Tickler";#N/A,#N/A,FALSE,"Weekly Report";#N/A,#N/A,FALSE,"Int@180"}</definedName>
    <definedName name="wrn.Weekly._.Transaction." localSheetId="1" hidden="1">{#N/A,#N/A,FALSE,"Spread";#N/A,#N/A,FALSE,"Weekly TD#1";#N/A,#N/A,FALSE,"Weekly TD#2";#N/A,#N/A,FALSE,"Weekly STB#1";#N/A,#N/A,FALSE,"Tickler";#N/A,#N/A,FALSE,"Weekly Report";#N/A,#N/A,FALSE,"Int@180"}</definedName>
    <definedName name="wrn.Weekly._.Transaction." hidden="1">{#N/A,#N/A,FALSE,"Spread";#N/A,#N/A,FALSE,"Weekly TD#1";#N/A,#N/A,FALSE,"Weekly TD#2";#N/A,#N/A,FALSE,"Weekly STB#1";#N/A,#N/A,FALSE,"Tickler";#N/A,#N/A,FALSE,"Weekly Report";#N/A,#N/A,FALSE,"Int@180"}</definedName>
    <definedName name="wrn.Wendy." localSheetId="2" hidden="1">{#N/A,#N/A,FALSE,"Quarts";#N/A,#N/A,FALSE,"Annual";#N/A,#N/A,FALSE,"Cash Flow";#N/A,#N/A,FALSE,"Dividends";#N/A,#N/A,FALSE,"Stats"}</definedName>
    <definedName name="wrn.Wendy." localSheetId="1" hidden="1">{#N/A,#N/A,FALSE,"Quarts";#N/A,#N/A,FALSE,"Annual";#N/A,#N/A,FALSE,"Cash Flow";#N/A,#N/A,FALSE,"Dividends";#N/A,#N/A,FALSE,"Stats"}</definedName>
    <definedName name="wrn.Wendy." hidden="1">{#N/A,#N/A,FALSE,"Quarts";#N/A,#N/A,FALSE,"Annual";#N/A,#N/A,FALSE,"Cash Flow";#N/A,#N/A,FALSE,"Dividends";#N/A,#N/A,FALSE,"Stats"}</definedName>
    <definedName name="wrn.Western._.Metal." localSheetId="2" hidden="1">{#N/A,#N/A,FALSE,"Western";#N/A,#N/A,FALSE,"Inc. St.";#N/A,#N/A,FALSE,"Hist.";#N/A,#N/A,FALSE,"SalesLabor";#N/A,#N/A,FALSE,"Labor";#N/A,#N/A,FALSE,"Manuf.";#N/A,#N/A,FALSE,"Repairs";#N/A,#N/A,FALSE,"G&amp;A";#N/A,#N/A,FALSE,"Inv.";#N/A,#N/A,FALSE,"Cap. X"}</definedName>
    <definedName name="wrn.Western._.Metal." localSheetId="1" hidden="1">{#N/A,#N/A,FALSE,"Western";#N/A,#N/A,FALSE,"Inc. St.";#N/A,#N/A,FALSE,"Hist.";#N/A,#N/A,FALSE,"SalesLabor";#N/A,#N/A,FALSE,"Labor";#N/A,#N/A,FALSE,"Manuf.";#N/A,#N/A,FALSE,"Repairs";#N/A,#N/A,FALSE,"G&amp;A";#N/A,#N/A,FALSE,"Inv.";#N/A,#N/A,FALSE,"Cap. X"}</definedName>
    <definedName name="wrn.Western._.Metal." hidden="1">{#N/A,#N/A,FALSE,"Western";#N/A,#N/A,FALSE,"Inc. St.";#N/A,#N/A,FALSE,"Hist.";#N/A,#N/A,FALSE,"SalesLabor";#N/A,#N/A,FALSE,"Labor";#N/A,#N/A,FALSE,"Manuf.";#N/A,#N/A,FALSE,"Repairs";#N/A,#N/A,FALSE,"G&amp;A";#N/A,#N/A,FALSE,"Inv.";#N/A,#N/A,FALSE,"Cap. X"}</definedName>
    <definedName name="wrn.WHOLE." localSheetId="2" hidden="1">{#N/A,#N/A,FALSE,"assumptions";#N/A,#N/A,FALSE,"contrib_annual";#N/A,#N/A,FALSE,"historic";#N/A,#N/A,FALSE,"Proforma";#N/A,#N/A,FALSE,"CALENDARIZED";#N/A,#N/A,FALSE,"Has_gets";#N/A,#N/A,FALSE,"DILUTION"}</definedName>
    <definedName name="wrn.WHOLE." localSheetId="1" hidden="1">{#N/A,#N/A,FALSE,"assumptions";#N/A,#N/A,FALSE,"contrib_annual";#N/A,#N/A,FALSE,"historic";#N/A,#N/A,FALSE,"Proforma";#N/A,#N/A,FALSE,"CALENDARIZED";#N/A,#N/A,FALSE,"Has_gets";#N/A,#N/A,FALSE,"DILUTION"}</definedName>
    <definedName name="wrn.WHOLE." hidden="1">{#N/A,#N/A,FALSE,"assumptions";#N/A,#N/A,FALSE,"contrib_annual";#N/A,#N/A,FALSE,"historic";#N/A,#N/A,FALSE,"Proforma";#N/A,#N/A,FALSE,"CALENDARIZED";#N/A,#N/A,FALSE,"Has_gets";#N/A,#N/A,FALSE,"DILUTION"}</definedName>
    <definedName name="wrn.wicor." localSheetId="2" hidden="1">{#N/A,#N/A,FALSE,"FACTSHEETS";#N/A,#N/A,FALSE,"pump";#N/A,#N/A,FALSE,"filter"}</definedName>
    <definedName name="wrn.wicor." localSheetId="1" hidden="1">{#N/A,#N/A,FALSE,"FACTSHEETS";#N/A,#N/A,FALSE,"pump";#N/A,#N/A,FALSE,"filter"}</definedName>
    <definedName name="wrn.wicor." hidden="1">{#N/A,#N/A,FALSE,"FACTSHEETS";#N/A,#N/A,FALSE,"pump";#N/A,#N/A,FALSE,"filter"}</definedName>
    <definedName name="wrn.Workpapers." localSheetId="2" hidden="1">{"Cash Flow Input - Legal",#N/A,FALSE,"Sep 98";"Net Income Adj - Legal",#N/A,FALSE,"Sep 98";"Working Cap Adj - Legal",#N/A,FALSE,"Sep 98";"Equity - Legal",#N/A,FALSE,"Sep 98"}</definedName>
    <definedName name="wrn.Workpapers." localSheetId="1" hidden="1">{"Cash Flow Input - Legal",#N/A,FALSE,"Sep 98";"Net Income Adj - Legal",#N/A,FALSE,"Sep 98";"Working Cap Adj - Legal",#N/A,FALSE,"Sep 98";"Equity - Legal",#N/A,FALSE,"Sep 98"}</definedName>
    <definedName name="wrn.Workpapers." hidden="1">{"Cash Flow Input - Legal",#N/A,FALSE,"Sep 98";"Net Income Adj - Legal",#N/A,FALSE,"Sep 98";"Working Cap Adj - Legal",#N/A,FALSE,"Sep 98";"Equity - Legal",#N/A,FALSE,"Sep 98"}</definedName>
    <definedName name="wrn.דוח_מרכז." localSheetId="2" hidden="1">{"רווח והפסד",#N/A,FALSE,"תכנית לבנק (2)";"באור_ראשון",#N/A,FALSE,"תכנית לבנק (2)";"באור_שני",#N/A,FALSE,"תכנית לבנק (2)";"מכירות",#N/A,FALSE,"SALES"}</definedName>
    <definedName name="wrn.דוח_מרכז." localSheetId="1" hidden="1">{"רווח והפסד",#N/A,FALSE,"תכנית לבנק (2)";"באור_ראשון",#N/A,FALSE,"תכנית לבנק (2)";"באור_שני",#N/A,FALSE,"תכנית לבנק (2)";"מכירות",#N/A,FALSE,"SALES"}</definedName>
    <definedName name="wrn.דוח_מרכז." hidden="1">{"רווח והפסד",#N/A,FALSE,"תכנית לבנק (2)";"באור_ראשון",#N/A,FALSE,"תכנית לבנק (2)";"באור_שני",#N/A,FALSE,"תכנית לבנק (2)";"מכירות",#N/A,FALSE,"SALES"}</definedName>
    <definedName name="wrn.הערות._.רבעון._.3." localSheetId="2" hidden="1">{"הערות",#N/A,FALSE,"תקציב מול ביצוע (2)"}</definedName>
    <definedName name="wrn.הערות._.רבעון._.3." localSheetId="1" hidden="1">{"הערות",#N/A,FALSE,"תקציב מול ביצוע (2)"}</definedName>
    <definedName name="wrn.הערות._.רבעון._.3." hidden="1">{"הערות",#N/A,FALSE,"תקציב מול ביצוע (2)"}</definedName>
    <definedName name="wrn.השקעות." localSheetId="2" hidden="1">{"השקעות",#N/A,FALSE,"investments";"מפעל חדש",#N/A,FALSE,"nf"}</definedName>
    <definedName name="wrn.השקעות." localSheetId="1" hidden="1">{"השקעות",#N/A,FALSE,"investments";"מפעל חדש",#N/A,FALSE,"nf"}</definedName>
    <definedName name="wrn.השקעות." hidden="1">{"השקעות",#N/A,FALSE,"investments";"מפעל חדש",#N/A,FALSE,"nf"}</definedName>
    <definedName name="wrn.טבלאות_עזר." localSheetId="2" hidden="1">{"ניסוי_אירופה",#N/A,FALSE,"ct-eu";"ניסוי_ארהב",#N/A,FALSE,"ct-us";"רמות",#N/A,FALSE,"RAMOT";"יועצי_מופ",#N/A,FALSE,"r&amp;d_consultants";"יועצים",#N/A,FALSE,"r&amp;d_subcontractors";"הוצאות_רכב",#N/A,FALSE,"car+phone"}</definedName>
    <definedName name="wrn.טבלאות_עזר." localSheetId="1" hidden="1">{"ניסוי_אירופה",#N/A,FALSE,"ct-eu";"ניסוי_ארהב",#N/A,FALSE,"ct-us";"רמות",#N/A,FALSE,"RAMOT";"יועצי_מופ",#N/A,FALSE,"r&amp;d_consultants";"יועצים",#N/A,FALSE,"r&amp;d_subcontractors";"הוצאות_רכב",#N/A,FALSE,"car+phone"}</definedName>
    <definedName name="wrn.טבלאות_עזר." hidden="1">{"ניסוי_אירופה",#N/A,FALSE,"ct-eu";"ניסוי_ארהב",#N/A,FALSE,"ct-us";"רמות",#N/A,FALSE,"RAMOT";"יועצי_מופ",#N/A,FALSE,"r&amp;d_consultants";"יועצים",#N/A,FALSE,"r&amp;d_subcontractors";"הוצאות_רכב",#N/A,FALSE,"car+phone"}</definedName>
    <definedName name="wrn.מאזן." localSheetId="2" hidden="1">{"מאזן",#N/A,FALSE,"מאזן בוחן"}</definedName>
    <definedName name="wrn.מאזן." localSheetId="1" hidden="1">{"מאזן",#N/A,FALSE,"מאזן בוחן"}</definedName>
    <definedName name="wrn.מאזן." hidden="1">{"מאזן",#N/A,FALSE,"מאזן בוחן"}</definedName>
    <definedName name="wrn.מאזן_בוחן_כללי." localSheetId="2" hidden="1">{#N/A,#N/A,FALSE,"מאזן בוחן";"כל_מאזן_בוחן",#N/A,FALSE,"מאזן בוחן"}</definedName>
    <definedName name="wrn.מאזן_בוחן_כללי." localSheetId="1" hidden="1">{#N/A,#N/A,FALSE,"מאזן בוחן";"כל_מאזן_בוחן",#N/A,FALSE,"מאזן בוחן"}</definedName>
    <definedName name="wrn.מאזן_בוחן_כללי." hidden="1">{#N/A,#N/A,FALSE,"מאזן בוחן";"כל_מאזן_בוחן",#N/A,FALSE,"מאזן בוחן"}</definedName>
    <definedName name="wrn.מופ." localSheetId="2" hidden="1">{"באור_מופ",#N/A,FALSE,"R&amp;D";"מופ_לפי_מוצרים",#N/A,FALSE,"R&amp;D"}</definedName>
    <definedName name="wrn.מופ." localSheetId="1" hidden="1">{"באור_מופ",#N/A,FALSE,"R&amp;D";"מופ_לפי_מוצרים",#N/A,FALSE,"R&amp;D"}</definedName>
    <definedName name="wrn.מופ." hidden="1">{"באור_מופ",#N/A,FALSE,"R&amp;D";"מופ_לפי_מוצרים",#N/A,FALSE,"R&amp;D"}</definedName>
    <definedName name="wrn.סעיפי_מאזן_בוחן." localSheetId="2" hidden="1">{"מזומנים",#N/A,FALSE,"מאזן בוחן";"חיבים_ויתרות_חובה",#N/A,FALSE,"מאזן בוחן";"רכוש_קבוע",#N/A,FALSE,"מאזן בוחן";"השקעה_זק",#N/A,FALSE,"מאזן בוחן";"השקעה_במוחזקות",#N/A,FALSE,"מאזן בוחן";"השקעה_אחרות",#N/A,FALSE,"מאזן בוחן";"זכאים_ויתרות_זכות",#N/A,FALSE,"מאזן בוחן";"הלוואות_בעמנ_ובנקים",#N/A,FALSE,"מאזן בוחן";"עתודה_לפצויים_והון",#N/A,FALSE,"מאזן בוחן";"הכנסות",#N/A,FALSE,"מאזן בוחן";"הוצאות_הנהלה_וכלליות",#N/A,FALSE,"מאזן בוחן";"הוצאות_מימון",#N/A,FALSE,"מאזן בוחן";"אקוויטי_ובדיקת_השקעו",#N/A,FALSE,"מאזן בוחן"}</definedName>
    <definedName name="wrn.סעיפי_מאזן_בוחן." localSheetId="1" hidden="1">{"מזומנים",#N/A,FALSE,"מאזן בוחן";"חיבים_ויתרות_חובה",#N/A,FALSE,"מאזן בוחן";"רכוש_קבוע",#N/A,FALSE,"מאזן בוחן";"השקעה_זק",#N/A,FALSE,"מאזן בוחן";"השקעה_במוחזקות",#N/A,FALSE,"מאזן בוחן";"השקעה_אחרות",#N/A,FALSE,"מאזן בוחן";"זכאים_ויתרות_זכות",#N/A,FALSE,"מאזן בוחן";"הלוואות_בעמנ_ובנקים",#N/A,FALSE,"מאזן בוחן";"עתודה_לפצויים_והון",#N/A,FALSE,"מאזן בוחן";"הכנסות",#N/A,FALSE,"מאזן בוחן";"הוצאות_הנהלה_וכלליות",#N/A,FALSE,"מאזן בוחן";"הוצאות_מימון",#N/A,FALSE,"מאזן בוחן";"אקוויטי_ובדיקת_השקעו",#N/A,FALSE,"מאזן בוחן"}</definedName>
    <definedName name="wrn.סעיפי_מאזן_בוחן." hidden="1">{"מזומנים",#N/A,FALSE,"מאזן בוחן";"חיבים_ויתרות_חובה",#N/A,FALSE,"מאזן בוחן";"רכוש_קבוע",#N/A,FALSE,"מאזן בוחן";"השקעה_זק",#N/A,FALSE,"מאזן בוחן";"השקעה_במוחזקות",#N/A,FALSE,"מאזן בוחן";"השקעה_אחרות",#N/A,FALSE,"מאזן בוחן";"זכאים_ויתרות_זכות",#N/A,FALSE,"מאזן בוחן";"הלוואות_בעמנ_ובנקים",#N/A,FALSE,"מאזן בוחן";"עתודה_לפצויים_והון",#N/A,FALSE,"מאזן בוחן";"הכנסות",#N/A,FALSE,"מאזן בוחן";"הוצאות_הנהלה_וכלליות",#N/A,FALSE,"מאזן בוחן";"הוצאות_מימון",#N/A,FALSE,"מאזן בוחן";"אקוויטי_ובדיקת_השקעו",#N/A,FALSE,"מאזן בוחן"}</definedName>
    <definedName name="wrn.רווה." localSheetId="2" hidden="1">{"רווה",#N/A,FALSE,"מאזן בוחן"}</definedName>
    <definedName name="wrn.רווה." localSheetId="1" hidden="1">{"רווה",#N/A,FALSE,"מאזן בוחן"}</definedName>
    <definedName name="wrn.רווה." hidden="1">{"רווה",#N/A,FALSE,"מאזן בוחן"}</definedName>
    <definedName name="wrn.רווה_לפי_מוצרים." localSheetId="2" hidden="1">{"ossix",#N/A,FALSE,"ossix";"דרמיקול",#N/A,FALSE,"dermicol";"reflux",#N/A,FALSE,"reflux";"מופ_לפי_מוצרים",#N/A,FALSE,"R&amp;D"}</definedName>
    <definedName name="wrn.רווה_לפי_מוצרים." localSheetId="1" hidden="1">{"ossix",#N/A,FALSE,"ossix";"דרמיקול",#N/A,FALSE,"dermicol";"reflux",#N/A,FALSE,"reflux";"מופ_לפי_מוצרים",#N/A,FALSE,"R&amp;D"}</definedName>
    <definedName name="wrn.רווה_לפי_מוצרים." hidden="1">{"ossix",#N/A,FALSE,"ossix";"דרמיקול",#N/A,FALSE,"dermicol";"reflux",#N/A,FALSE,"reflux";"מופ_לפי_מוצרים",#N/A,FALSE,"R&amp;D"}</definedName>
    <definedName name="wrn.שכר_כולל." localSheetId="2" hidden="1">{"שכר_כללי",#N/A,FALSE,"sal_total";"שכר_ייצור1",#N/A,FALSE,"operation_sal";"שכר_ייצור2",#N/A,FALSE,"operation_sal";"שכר_מופ1",#N/A,FALSE,"r&amp;d_sal";"שכר_מופ2",#N/A,FALSE,"r&amp;d_sal";"שכר_שיווק",#N/A,FALSE,"s&amp;m_sal";"שכר_הנהלה",#N/A,FALSE,"G&amp;A_SAL"}</definedName>
    <definedName name="wrn.שכר_כולל." localSheetId="1" hidden="1">{"שכר_כללי",#N/A,FALSE,"sal_total";"שכר_ייצור1",#N/A,FALSE,"operation_sal";"שכר_ייצור2",#N/A,FALSE,"operation_sal";"שכר_מופ1",#N/A,FALSE,"r&amp;d_sal";"שכר_מופ2",#N/A,FALSE,"r&amp;d_sal";"שכר_שיווק",#N/A,FALSE,"s&amp;m_sal";"שכר_הנהלה",#N/A,FALSE,"G&amp;A_SAL"}</definedName>
    <definedName name="wrn.שכר_כולל." hidden="1">{"שכר_כללי",#N/A,FALSE,"sal_total";"שכר_ייצור1",#N/A,FALSE,"operation_sal";"שכר_ייצור2",#N/A,FALSE,"operation_sal";"שכר_מופ1",#N/A,FALSE,"r&amp;d_sal";"שכר_מופ2",#N/A,FALSE,"r&amp;d_sal";"שכר_שיווק",#N/A,FALSE,"s&amp;m_sal";"שכר_הנהלה",#N/A,FALSE,"G&amp;A_SAL"}</definedName>
    <definedName name="wrn.תזרים." localSheetId="2" hidden="1">{"תזרים",#N/A,FALSE,"cf"}</definedName>
    <definedName name="wrn.תזרים." localSheetId="1" hidden="1">{"תזרים",#N/A,FALSE,"cf"}</definedName>
    <definedName name="wrn.תזרים." hidden="1">{"תזרים",#N/A,FALSE,"cf"}</definedName>
    <definedName name="wrn_eva" localSheetId="2" hidden="1">{"EVA",#N/A,FALSE,"EVA";"WACC",#N/A,FALSE,"WACC"}</definedName>
    <definedName name="wrn_eva" localSheetId="1" hidden="1">{"EVA",#N/A,FALSE,"EVA";"WACC",#N/A,FALSE,"WACC"}</definedName>
    <definedName name="wrn_eva" hidden="1">{"EVA",#N/A,FALSE,"EVA";"WACC",#N/A,FALSE,"WACC"}</definedName>
    <definedName name="wrn_otpt" localSheetId="2" hidden="1">{"DCF","UPSIDE CASE",FALSE,"Sheet1";"DCF","BASE CASE",FALSE,"Sheet1";"DCF","DOWNSIDE CASE",FALSE,"Sheet1"}</definedName>
    <definedName name="wrn_otpt" localSheetId="1" hidden="1">{"DCF","UPSIDE CASE",FALSE,"Sheet1";"DCF","BASE CASE",FALSE,"Sheet1";"DCF","DOWNSIDE CASE",FALSE,"Sheet1"}</definedName>
    <definedName name="wrn_otpt" hidden="1">{"DCF","UPSIDE CASE",FALSE,"Sheet1";"DCF","BASE CASE",FALSE,"Sheet1";"DCF","DOWNSIDE CASE",FALSE,"Sheet1"}</definedName>
    <definedName name="wrnrep" localSheetId="2" hidden="1">{"summary",#N/A,FALSE,"3 yr average";"comps",#N/A,FALSE,"3 yr average"}</definedName>
    <definedName name="wrnrep" localSheetId="1" hidden="1">{"summary",#N/A,FALSE,"3 yr average";"comps",#N/A,FALSE,"3 yr average"}</definedName>
    <definedName name="wrnrep" hidden="1">{"summary",#N/A,FALSE,"3 yr average";"comps",#N/A,FALSE,"3 yr average"}</definedName>
    <definedName name="wuj"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uj"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uj"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wvu.Capital._.Target." localSheetId="2" hidden="1">{TRUE,TRUE,0.25,-14,481.5,249.75,FALSE,TRUE,TRUE,TRUE,0,1,#N/A,52,#N/A,11.2028985507246,15.3888888888889,1,FALSE,FALSE,3,TRUE,1,FALSE,100,"Swvu.Capital._.Target.","ACwvu.Capital._.Target.",#N/A,FALSE,FALSE,0.75,0.75,0.5,0.5,1,"","&amp;L&amp;F&amp;A&amp;R&amp;D&amp;T",FALSE,FALSE,FALSE,FALSE,1,#N/A,1,#N/A,FALSE,FALSE,"Rwvu.Capital._.Target.",#N/A,FALSE,FALSE,FALSE,1,65532,65532,FALSE,FALSE,TRUE,TRUE,TRUE}</definedName>
    <definedName name="wvu.Capital._.Target." localSheetId="1" hidden="1">{TRUE,TRUE,0.25,-14,481.5,249.75,FALSE,TRUE,TRUE,TRUE,0,1,#N/A,52,#N/A,11.2028985507246,15.3888888888889,1,FALSE,FALSE,3,TRUE,1,FALSE,100,"Swvu.Capital._.Target.","ACwvu.Capital._.Target.",#N/A,FALSE,FALSE,0.75,0.75,0.5,0.5,1,"","&amp;L&amp;F&amp;A&amp;R&amp;D&amp;T",FALSE,FALSE,FALSE,FALSE,1,#N/A,1,#N/A,FALSE,FALSE,"Rwvu.Capital._.Target.",#N/A,FALSE,FALSE,FALSE,1,65532,65532,FALSE,FALSE,TRUE,TRUE,TRUE}</definedName>
    <definedName name="wvu.Capital._.Target." hidden="1">{TRUE,TRUE,0.25,-14,481.5,249.75,FALSE,TRUE,TRUE,TRUE,0,1,#N/A,52,#N/A,11.2028985507246,15.3888888888889,1,FALSE,FALSE,3,TRUE,1,FALSE,100,"Swvu.Capital._.Target.","ACwvu.Capital._.Target.",#N/A,FALSE,FALSE,0.75,0.75,0.5,0.5,1,"","&amp;L&amp;F&amp;A&amp;R&amp;D&amp;T",FALSE,FALSE,FALSE,FALSE,1,#N/A,1,#N/A,FALSE,FALSE,"Rwvu.Capital._.Target.",#N/A,FALSE,FALSE,FALSE,1,65532,65532,FALSE,FALSE,TRUE,TRUE,TRUE}</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PRESENTATION."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1"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1"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1"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123"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123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123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1234"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4"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4"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4"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4123"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4123"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4123" hidden="1">{TRUE,TRUE,-0.8,-17,483.6,277.2,FALSE,TRUE,TRUE,TRUE,0,1,#N/A,1,#N/A,52.4666666666667,24.0625,1,FALSE,FALSE,3,TRUE,1,FALSE,75,"Swvu.PRESENTATION.","ACwvu.PRESENTATION.",#N/A,FALSE,FALSE,0,0,0.5,0,2,"","",TRUE,FALSE,FALSE,FALSE,1,#N/A,1,1,FALSE,FALSE,"Rwvu.PRESENTATION.",#N/A,FALSE,FALSE,FALSE,1,#N/A,#N/A,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PRESENTATIONS"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S"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WVUPRESENTATIONS" hidden="1">{TRUE,TRUE,-0.8,-17,483.6,277.2,FALSE,TRUE,TRUE,TRUE,0,1,#N/A,1,#N/A,52.4666666666667,24.0625,1,FALSE,FALSE,3,TRUE,1,FALSE,75,"Swvu.PRESENTATION.","ACwvu.PRESENTATION.",#N/A,FALSE,FALSE,0,0,0.5,0,2,"","",TRUE,FALSE,FALSE,FALSE,1,#N/A,1,1,FALSE,FALSE,"Rwvu.PRESENTATION.",#N/A,FALSE,FALSE,FALSE,1,#N/A,#N/A,FALSE,FALSE,TRUE,TRUE,TRUE}</definedName>
    <definedName name="www" localSheetId="2" hidden="1">{"Workloads",#N/A,FALSE,"PC";"DT Workloads",#N/A,FALSE,"DT"}</definedName>
    <definedName name="www" localSheetId="1" hidden="1">{"Workloads",#N/A,FALSE,"PC";"DT Workloads",#N/A,FALSE,"DT"}</definedName>
    <definedName name="www" hidden="1">{"Workloads",#N/A,FALSE,"PC";"DT Workloads",#N/A,FALSE,"DT"}</definedName>
    <definedName name="x" localSheetId="2"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x" localSheetId="1"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x" hidden="1">{#N/A,#N/A,FALSE,"Quarterly P&amp;L Overview";#N/A,#N/A,FALSE,"Industry or Geography P&amp;L Split";#N/A,#N/A,FALSE,"P&amp;L Quarter Trends";#N/A,#N/A,FALSE,"Risk Analysis (Exposure Report)";#N/A,#N/A,FALSE,"SVS Generated Report";#N/A,#N/A,FALSE,"P&amp;L Outlook Expense Detail";#N/A,#N/A,FALSE,"Common Size P&amp;L";#N/A,#N/A,FALSE,"Ratios";#N/A,#N/A,FALSE,"Compensation Pool Results";#N/A,#N/A,FALSE,"Balance Sheet";#N/A,#N/A,FALSE,"Common Size Balance Sheet";#N/A,#N/A,FALSE,"Contract Review";#N/A,#N/A,FALSE,"BALANCED SCORECARD"}</definedName>
    <definedName name="xc" localSheetId="2"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xc" localSheetId="1"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xc" hidden="1">{#N/A,#N/A,TRUE,"BS";#N/A,#N/A,TRUE,"PL_10K";#N/A,#N/A,TRUE,"SOE";#N/A,#N/A,TRUE,"SCF";#N/A,#N/A,TRUE,"SFD 5 YRS 10k";#N/A,#N/A,TRUE,"Table 1 Annual 10K";#N/A,#N/A,TRUE,"Tables 2 to 3 PL";#N/A,#N/A,TRUE,"Table 4";#N/A,#N/A,TRUE,"Table 5";#N/A,#N/A,TRUE,"Table 6 to 7 - Liab Cap";#N/A,#N/A,TRUE,"Tables 8  LNS TO 10 ALLL";#N/A,#N/A,TRUE,"Tables 11 to 12 non performing ";#N/A,#N/A,TRUE,"Table 13 10K SFD by Quarter"}</definedName>
    <definedName name="xcxzc" localSheetId="2" hidden="1">{#N/A,#N/A,FALSE,"AD_Purchase";#N/A,#N/A,FALSE,"Credit";#N/A,#N/A,FALSE,"PF Acquisition";#N/A,#N/A,FALSE,"PF Offering"}</definedName>
    <definedName name="xcxzc" localSheetId="1" hidden="1">{#N/A,#N/A,FALSE,"AD_Purchase";#N/A,#N/A,FALSE,"Credit";#N/A,#N/A,FALSE,"PF Acquisition";#N/A,#N/A,FALSE,"PF Offering"}</definedName>
    <definedName name="xcxzc" hidden="1">{#N/A,#N/A,FALSE,"AD_Purchase";#N/A,#N/A,FALSE,"Credit";#N/A,#N/A,FALSE,"PF Acquisition";#N/A,#N/A,FALSE,"PF Offering"}</definedName>
    <definedName name="XREF_COLUMN_1" localSheetId="2" hidden="1">'[46]Consolidated Statements'!#REF!</definedName>
    <definedName name="XREF_COLUMN_1" hidden="1">'[46]Consolidated Statements'!#REF!</definedName>
    <definedName name="XRefActiveRow" localSheetId="1" hidden="1">#REF!</definedName>
    <definedName name="XRefActiveRow" hidden="1">#REF!</definedName>
    <definedName name="XRefColumnsCount" hidden="1">2</definedName>
    <definedName name="XRefCopy1Row" localSheetId="1" hidden="1">#REF!</definedName>
    <definedName name="XRefCopy1Row" hidden="1">#REF!</definedName>
    <definedName name="XRefCopyRangeCount" hidden="1">1</definedName>
    <definedName name="XRefPaste1Row" localSheetId="1" hidden="1">#REF!</definedName>
    <definedName name="XRefPaste1Row" hidden="1">#REF!</definedName>
    <definedName name="XRefPaste2Row" localSheetId="1" hidden="1">#REF!</definedName>
    <definedName name="XRefPaste2Row" hidden="1">#REF!</definedName>
    <definedName name="XRefPasteRangeCount" hidden="1">2</definedName>
    <definedName name="xvfsd"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xvfsd"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xvfsd"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XX" localSheetId="2" hidden="1">{TRUE,TRUE,-0.8,-17,483.6,277.2,FALSE,TRUE,TRUE,TRUE,0,1,#N/A,1,#N/A,52.4666666666667,24.0625,1,FALSE,FALSE,3,TRUE,1,FALSE,75,"Swvu.PRESENTATION.","ACwvu.PRESENTATION.",#N/A,FALSE,FALSE,0,0,0.5,0,2,"","",TRUE,FALSE,FALSE,FALSE,1,#N/A,1,1,FALSE,FALSE,"Rwvu.PRESENTATION.",#N/A,FALSE,FALSE,FALSE,1,#N/A,#N/A,FALSE,FALSE,TRUE,TRUE,TRUE}</definedName>
    <definedName name="XX" localSheetId="1" hidden="1">{TRUE,TRUE,-0.8,-17,483.6,277.2,FALSE,TRUE,TRUE,TRUE,0,1,#N/A,1,#N/A,52.4666666666667,24.0625,1,FALSE,FALSE,3,TRUE,1,FALSE,75,"Swvu.PRESENTATION.","ACwvu.PRESENTATION.",#N/A,FALSE,FALSE,0,0,0.5,0,2,"","",TRUE,FALSE,FALSE,FALSE,1,#N/A,1,1,FALSE,FALSE,"Rwvu.PRESENTATION.",#N/A,FALSE,FALSE,FALSE,1,#N/A,#N/A,FALSE,FALSE,TRUE,TRUE,TRUE}</definedName>
    <definedName name="XX" hidden="1">{TRUE,TRUE,-0.8,-17,483.6,277.2,FALSE,TRUE,TRUE,TRUE,0,1,#N/A,1,#N/A,52.4666666666667,24.0625,1,FALSE,FALSE,3,TRUE,1,FALSE,75,"Swvu.PRESENTATION.","ACwvu.PRESENTATION.",#N/A,FALSE,FALSE,0,0,0.5,0,2,"","",TRUE,FALSE,FALSE,FALSE,1,#N/A,1,1,FALSE,FALSE,"Rwvu.PRESENTATION.",#N/A,FALSE,FALSE,FALSE,1,#N/A,#N/A,FALSE,FALSE,TRUE,TRUE,TRUE}</definedName>
    <definedName name="xxx" localSheetId="2" hidden="1">{"PAGE 1",#N/A,FALSE,"WEST_OT"}</definedName>
    <definedName name="xxx" localSheetId="1" hidden="1">{"PAGE 1",#N/A,FALSE,"WEST_OT"}</definedName>
    <definedName name="xxx" hidden="1">{"PAGE 1",#N/A,FALSE,"WEST_OT"}</definedName>
    <definedName name="xxx1"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23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23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123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4"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4"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4"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412"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412"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41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4123"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4123"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4123"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x" localSheetId="2"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Salaries";#N/A,#N/A,FALSE,"Mktg. Salaries";#N/A,#N/A,FALSE,"R &amp; D Salaries";#N/A,#N/A,FALSE,"G &amp; A Salaries"}</definedName>
    <definedName name="xxxx" localSheetId="1"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Salaries";#N/A,#N/A,FALSE,"Mktg. Salaries";#N/A,#N/A,FALSE,"R &amp; D Salaries";#N/A,#N/A,FALSE,"G &amp; A Salaries"}</definedName>
    <definedName name="xxxx" hidden="1">{#N/A,#N/A,FALSE,"Inc. Statement";#N/A,#N/A,FALSE,"Balance Sheet";#N/A,#N/A,FALSE,"Cash Flow";#N/A,#N/A,FALSE,"Manufacturing";#N/A,#N/A,FALSE,"Quality";#N/A,#N/A,FALSE,"Sales";#N/A,#N/A,FALSE,"Marketing";#N/A,#N/A,FALSE,"R &amp; D";#N/A,#N/A,FALSE,"G &amp; A";#N/A,#N/A,FALSE,"Prof. Fees";#N/A,#N/A,FALSE,"Mfg. Wages";#N/A,#N/A,FALSE,"Mfg. Salaries";#N/A,#N/A,FALSE,"Quality Salaries";#N/A,#N/A,FALSE,"Sales Salaries";#N/A,#N/A,FALSE,"Mktg. Salaries";#N/A,#N/A,FALSE,"R &amp; D Salaries";#N/A,#N/A,FALSE,"G &amp; A Salaries"}</definedName>
    <definedName name="xxxyy"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yy"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xxyy"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yz" localSheetId="2"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yz" localSheetId="1"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xyz" hidden="1">{#N/A,#N/A,FALSE,"Restructure";#N/A,#N/A,FALSE,"IS Productivity";#N/A,#N/A,FALSE,"Chargeability Chart 18A";#N/A,#N/A,FALSE,"Productivity Chart 18B";#N/A,#N/A,FALSE,"Services P&amp;L";#N/A,#N/A,FALSE,"Variances Chart 19A";#N/A,#N/A,FALSE,"Orders in Call";#N/A,#N/A,FALSE,"Orders not in Call";#N/A,#N/A,FALSE,"Backlog";#N/A,#N/A,FALSE,"Coverage";#N/A,#N/A,FALSE,"Program A";#N/A,#N/A,FALSE,"Program B";#N/A,#N/A,FALSE,"Program C";#N/A,#N/A,FALSE,"Program D";#N/A,#N/A,FALSE,"Program E";#N/A,#N/A,FALSE,"Non P&amp;L WW ";#N/A,#N/A,FALSE,"MAPS";#N/A,#N/A,FALSE,"Action Plans"}</definedName>
    <definedName name="Y2k" localSheetId="2" hidden="1">{#N/A,#N/A,FALSE,"Title";#N/A,#N/A,FALSE,"Tbl Contents";#N/A,#N/A,FALSE,"Management Summary (1)";#N/A,#N/A,FALSE,"Major Project  (1)";#N/A,#N/A,FALSE,"Qterly Income";#N/A,#N/A,FALSE,"Major Project [2]";#N/A,#N/A,FALSE,"Project PBT chart 4A";#N/A,#N/A,FALSE,"Income Statement";#N/A,#N/A,FALSE,"Mntly Income";#N/A,#N/A,FALSE,"Rev Mix Chart 7A";#N/A,#N/A,FALSE,"GM Mix Chart 7b";#N/A,#N/A,FALSE,"Serv-PC % Chart 7C";#N/A,#N/A,FALSE,"Variance analysis";#N/A,#N/A,FALSE,"Cur Mnth Cash";#N/A,#N/A,FALSE,"Current Qtr Cash";#N/A,#N/A,FALSE,"Qtrly Cashflow";#N/A,#N/A,FALSE,"Mnthly Cashflow";#N/A,#N/A,FALSE,"Accts. Rec.";#N/A,#N/A,FALSE,"Headcnt Det";#N/A,#N/A,FALSE,"Gross Headcount"}</definedName>
    <definedName name="Y2k" localSheetId="1" hidden="1">{#N/A,#N/A,FALSE,"Title";#N/A,#N/A,FALSE,"Tbl Contents";#N/A,#N/A,FALSE,"Management Summary (1)";#N/A,#N/A,FALSE,"Major Project  (1)";#N/A,#N/A,FALSE,"Qterly Income";#N/A,#N/A,FALSE,"Major Project [2]";#N/A,#N/A,FALSE,"Project PBT chart 4A";#N/A,#N/A,FALSE,"Income Statement";#N/A,#N/A,FALSE,"Mntly Income";#N/A,#N/A,FALSE,"Rev Mix Chart 7A";#N/A,#N/A,FALSE,"GM Mix Chart 7b";#N/A,#N/A,FALSE,"Serv-PC % Chart 7C";#N/A,#N/A,FALSE,"Variance analysis";#N/A,#N/A,FALSE,"Cur Mnth Cash";#N/A,#N/A,FALSE,"Current Qtr Cash";#N/A,#N/A,FALSE,"Qtrly Cashflow";#N/A,#N/A,FALSE,"Mnthly Cashflow";#N/A,#N/A,FALSE,"Accts. Rec.";#N/A,#N/A,FALSE,"Headcnt Det";#N/A,#N/A,FALSE,"Gross Headcount"}</definedName>
    <definedName name="Y2k" hidden="1">{#N/A,#N/A,FALSE,"Title";#N/A,#N/A,FALSE,"Tbl Contents";#N/A,#N/A,FALSE,"Management Summary (1)";#N/A,#N/A,FALSE,"Major Project  (1)";#N/A,#N/A,FALSE,"Qterly Income";#N/A,#N/A,FALSE,"Major Project [2]";#N/A,#N/A,FALSE,"Project PBT chart 4A";#N/A,#N/A,FALSE,"Income Statement";#N/A,#N/A,FALSE,"Mntly Income";#N/A,#N/A,FALSE,"Rev Mix Chart 7A";#N/A,#N/A,FALSE,"GM Mix Chart 7b";#N/A,#N/A,FALSE,"Serv-PC % Chart 7C";#N/A,#N/A,FALSE,"Variance analysis";#N/A,#N/A,FALSE,"Cur Mnth Cash";#N/A,#N/A,FALSE,"Current Qtr Cash";#N/A,#N/A,FALSE,"Qtrly Cashflow";#N/A,#N/A,FALSE,"Mnthly Cashflow";#N/A,#N/A,FALSE,"Accts. Rec.";#N/A,#N/A,FALSE,"Headcnt Det";#N/A,#N/A,FALSE,"Gross Headcount"}</definedName>
    <definedName name="yery" hidden="1">'[9]Variance Sum '!#REF!</definedName>
    <definedName name="yes" localSheetId="2" hidden="1">{"sort",#N/A,FALSE,"Sheet1"}</definedName>
    <definedName name="yes" localSheetId="1" hidden="1">{"sort",#N/A,FALSE,"Sheet1"}</definedName>
    <definedName name="yes" hidden="1">{"sort",#N/A,FALSE,"Sheet1"}</definedName>
    <definedName name="yhg" hidden="1">2</definedName>
    <definedName name="yhn" localSheetId="2" hidden="1">{#N/A,#N/A,FALSE,"TS";#N/A,#N/A,FALSE,"Combo";#N/A,#N/A,FALSE,"FAIR";#N/A,#N/A,FALSE,"RBC";#N/A,#N/A,FALSE,"xxxx";#N/A,#N/A,FALSE,"A_D";#N/A,#N/A,FALSE,"WACC";#N/A,#N/A,FALSE,"DCF";#N/A,#N/A,FALSE,"LBO";#N/A,#N/A,FALSE,"AcqMults";#N/A,#N/A,FALSE,"CompMults"}</definedName>
    <definedName name="yhn" localSheetId="1" hidden="1">{#N/A,#N/A,FALSE,"TS";#N/A,#N/A,FALSE,"Combo";#N/A,#N/A,FALSE,"FAIR";#N/A,#N/A,FALSE,"RBC";#N/A,#N/A,FALSE,"xxxx";#N/A,#N/A,FALSE,"A_D";#N/A,#N/A,FALSE,"WACC";#N/A,#N/A,FALSE,"DCF";#N/A,#N/A,FALSE,"LBO";#N/A,#N/A,FALSE,"AcqMults";#N/A,#N/A,FALSE,"CompMults"}</definedName>
    <definedName name="yhn" hidden="1">{#N/A,#N/A,FALSE,"TS";#N/A,#N/A,FALSE,"Combo";#N/A,#N/A,FALSE,"FAIR";#N/A,#N/A,FALSE,"RBC";#N/A,#N/A,FALSE,"xxxx";#N/A,#N/A,FALSE,"A_D";#N/A,#N/A,FALSE,"WACC";#N/A,#N/A,FALSE,"DCF";#N/A,#N/A,FALSE,"LBO";#N/A,#N/A,FALSE,"AcqMults";#N/A,#N/A,FALSE,"CompMults"}</definedName>
    <definedName name="youh" localSheetId="2" hidden="1">{#N/A,#N/A,FALSE,"AD_Purchase";#N/A,#N/A,FALSE,"Credit";#N/A,#N/A,FALSE,"PF Acquisition";#N/A,#N/A,FALSE,"PF Offering"}</definedName>
    <definedName name="youh" localSheetId="1" hidden="1">{#N/A,#N/A,FALSE,"AD_Purchase";#N/A,#N/A,FALSE,"Credit";#N/A,#N/A,FALSE,"PF Acquisition";#N/A,#N/A,FALSE,"PF Offering"}</definedName>
    <definedName name="youh" hidden="1">{#N/A,#N/A,FALSE,"AD_Purchase";#N/A,#N/A,FALSE,"Credit";#N/A,#N/A,FALSE,"PF Acquisition";#N/A,#N/A,FALSE,"PF Offering"}</definedName>
    <definedName name="yrd" localSheetId="2" hidden="1">{"PAGE 1",#N/A,FALSE,"WEST_OT"}</definedName>
    <definedName name="yrd" localSheetId="1" hidden="1">{"PAGE 1",#N/A,FALSE,"WEST_OT"}</definedName>
    <definedName name="yrd" hidden="1">{"PAGE 1",#N/A,FALSE,"WEST_OT"}</definedName>
    <definedName name="YTY" localSheetId="2" hidden="1">{#N/A,#N/A,FALSE,"TABLE_1 YTD";#N/A,#N/A,FALSE,"TABLE_1A QTD";#N/A,#N/A,FALSE,"NORMAL_SPREAD_QTD";#N/A,#N/A,FALSE,"NORMAL_SPREAD_YTD";#N/A,#N/A,FALSE,"TAX_EQV";#N/A,#N/A,FALSE,"TAX EQUIV_INPUT";#N/A,#N/A,FALSE,"NET FROM FER";#N/A,#N/A,FALSE,"COVER"}</definedName>
    <definedName name="YTY" localSheetId="1" hidden="1">{#N/A,#N/A,FALSE,"TABLE_1 YTD";#N/A,#N/A,FALSE,"TABLE_1A QTD";#N/A,#N/A,FALSE,"NORMAL_SPREAD_QTD";#N/A,#N/A,FALSE,"NORMAL_SPREAD_YTD";#N/A,#N/A,FALSE,"TAX_EQV";#N/A,#N/A,FALSE,"TAX EQUIV_INPUT";#N/A,#N/A,FALSE,"NET FROM FER";#N/A,#N/A,FALSE,"COVER"}</definedName>
    <definedName name="YTY" hidden="1">{#N/A,#N/A,FALSE,"TABLE_1 YTD";#N/A,#N/A,FALSE,"TABLE_1A QTD";#N/A,#N/A,FALSE,"NORMAL_SPREAD_QTD";#N/A,#N/A,FALSE,"NORMAL_SPREAD_YTD";#N/A,#N/A,FALSE,"TAX_EQV";#N/A,#N/A,FALSE,"TAX EQUIV_INPUT";#N/A,#N/A,FALSE,"NET FROM FER";#N/A,#N/A,FALSE,"COVER"}</definedName>
    <definedName name="yu" localSheetId="2" hidden="1">{#N/A,#N/A,FALSE,"Projections";#N/A,#N/A,FALSE,"AccrDil";#N/A,#N/A,FALSE,"PurchPriMult";#N/A,#N/A,FALSE,"Mults7_13";#N/A,#N/A,FALSE,"Mkt Mults";#N/A,#N/A,FALSE,"Acq Mults";#N/A,#N/A,FALSE,"StockPrices";#N/A,#N/A,FALSE,"Prem Paid";#N/A,#N/A,FALSE,"DCF";#N/A,#N/A,FALSE,"AUTO";#N/A,#N/A,FALSE,"Relative Trading";#N/A,#N/A,FALSE,"Mkt Val";#N/A,#N/A,FALSE,"Acq Val"}</definedName>
    <definedName name="yu" localSheetId="1" hidden="1">{#N/A,#N/A,FALSE,"Projections";#N/A,#N/A,FALSE,"AccrDil";#N/A,#N/A,FALSE,"PurchPriMult";#N/A,#N/A,FALSE,"Mults7_13";#N/A,#N/A,FALSE,"Mkt Mults";#N/A,#N/A,FALSE,"Acq Mults";#N/A,#N/A,FALSE,"StockPrices";#N/A,#N/A,FALSE,"Prem Paid";#N/A,#N/A,FALSE,"DCF";#N/A,#N/A,FALSE,"AUTO";#N/A,#N/A,FALSE,"Relative Trading";#N/A,#N/A,FALSE,"Mkt Val";#N/A,#N/A,FALSE,"Acq Val"}</definedName>
    <definedName name="yu" hidden="1">{#N/A,#N/A,FALSE,"Projections";#N/A,#N/A,FALSE,"AccrDil";#N/A,#N/A,FALSE,"PurchPriMult";#N/A,#N/A,FALSE,"Mults7_13";#N/A,#N/A,FALSE,"Mkt Mults";#N/A,#N/A,FALSE,"Acq Mults";#N/A,#N/A,FALSE,"StockPrices";#N/A,#N/A,FALSE,"Prem Paid";#N/A,#N/A,FALSE,"DCF";#N/A,#N/A,FALSE,"AUTO";#N/A,#N/A,FALSE,"Relative Trading";#N/A,#N/A,FALSE,"Mkt Val";#N/A,#N/A,FALSE,"Acq Val"}</definedName>
    <definedName name="yuio" localSheetId="2" hidden="1">{"'Vietnam'!$E$21:$W$45","'Vietnam'!$E$21:$W$45"}</definedName>
    <definedName name="yuio" localSheetId="1" hidden="1">{"'Vietnam'!$E$21:$W$45","'Vietnam'!$E$21:$W$45"}</definedName>
    <definedName name="yuio" hidden="1">{"'Vietnam'!$E$21:$W$45","'Vietnam'!$E$21:$W$45"}</definedName>
    <definedName name="yy" localSheetId="2" hidden="1">{#N/A,#N/A,FALSE,"COVER";#N/A,#N/A,FALSE,"Index";#N/A,#N/A,FALSE,"Summ_Products_Rec.97-98";#N/A,#N/A,FALSE,"QTR_Comp.";#N/A,#N/A,FALSE,"Summ_Detail_Rec.97-98";#N/A,#N/A,FALSE,"Summ_Agencies_Rec.97-98"}</definedName>
    <definedName name="yy" localSheetId="1" hidden="1">{#N/A,#N/A,FALSE,"COVER";#N/A,#N/A,FALSE,"Index";#N/A,#N/A,FALSE,"Summ_Products_Rec.97-98";#N/A,#N/A,FALSE,"QTR_Comp.";#N/A,#N/A,FALSE,"Summ_Detail_Rec.97-98";#N/A,#N/A,FALSE,"Summ_Agencies_Rec.97-98"}</definedName>
    <definedName name="yy" hidden="1">{#N/A,#N/A,FALSE,"COVER";#N/A,#N/A,FALSE,"Index";#N/A,#N/A,FALSE,"Summ_Products_Rec.97-98";#N/A,#N/A,FALSE,"QTR_Comp.";#N/A,#N/A,FALSE,"Summ_Detail_Rec.97-98";#N/A,#N/A,FALSE,"Summ_Agencies_Rec.97-98"}</definedName>
    <definedName name="YYY" localSheetId="2" hidden="1">{#N/A,#N/A,FALSE,"assump";#N/A,#N/A,FALSE,"open";#N/A,#N/A,FALSE,"bs";#N/A,#N/A,FALSE,"is";#N/A,#N/A,FALSE,"cf"}</definedName>
    <definedName name="YYY" localSheetId="1" hidden="1">{#N/A,#N/A,FALSE,"assump";#N/A,#N/A,FALSE,"open";#N/A,#N/A,FALSE,"bs";#N/A,#N/A,FALSE,"is";#N/A,#N/A,FALSE,"cf"}</definedName>
    <definedName name="YYY" hidden="1">{#N/A,#N/A,FALSE,"assump";#N/A,#N/A,FALSE,"open";#N/A,#N/A,FALSE,"bs";#N/A,#N/A,FALSE,"is";#N/A,#N/A,FALSE,"cf"}</definedName>
    <definedName name="z" localSheetId="2" hidden="1">{#N/A,#N/A,FALSE,"Projections";#N/A,#N/A,FALSE,"Multiples Valuation";#N/A,#N/A,FALSE,"LBO";#N/A,#N/A,FALSE,"Multiples_Sensitivity";#N/A,#N/A,FALSE,"Summary"}</definedName>
    <definedName name="z" hidden="1">{#N/A,#N/A,FALSE,"Projections";#N/A,#N/A,FALSE,"Multiples Valuation";#N/A,#N/A,FALSE,"LBO";#N/A,#N/A,FALSE,"Multiples_Sensitivity";#N/A,#N/A,FALSE,"Summary"}</definedName>
    <definedName name="ｚ" localSheetId="2" hidden="1">{"'下期集計（10.27迄・速報値）'!$Q$16"}</definedName>
    <definedName name="ｚ" localSheetId="1" hidden="1">{"'下期集計（10.27迄・速報値）'!$Q$16"}</definedName>
    <definedName name="ｚ" hidden="1">{"'下期集計（10.27迄・速報値）'!$Q$16"}</definedName>
    <definedName name="Z_0D0B497D_21F8_11D5_91EF_00B0D058E5A7_.wvu.Cols" localSheetId="1" hidden="1">#REF!</definedName>
    <definedName name="Z_0D0B497D_21F8_11D5_91EF_00B0D058E5A7_.wvu.Cols" hidden="1">#REF!</definedName>
    <definedName name="Z_0D0B497D_21F8_11D5_91EF_00B0D058E5A7_.wvu.FilterData" localSheetId="1" hidden="1">#REF!</definedName>
    <definedName name="Z_0D0B497D_21F8_11D5_91EF_00B0D058E5A7_.wvu.FilterData" hidden="1">#REF!</definedName>
    <definedName name="zcvqa" localSheetId="2" hidden="1">{#N/A,#N/A,FALSE,"AD_Purchase";#N/A,#N/A,FALSE,"Credit";#N/A,#N/A,FALSE,"PF Acquisition";#N/A,#N/A,FALSE,"PF Offering"}</definedName>
    <definedName name="zcvqa" localSheetId="1" hidden="1">{#N/A,#N/A,FALSE,"AD_Purchase";#N/A,#N/A,FALSE,"Credit";#N/A,#N/A,FALSE,"PF Acquisition";#N/A,#N/A,FALSE,"PF Offering"}</definedName>
    <definedName name="zcvqa" hidden="1">{#N/A,#N/A,FALSE,"AD_Purchase";#N/A,#N/A,FALSE,"Credit";#N/A,#N/A,FALSE,"PF Acquisition";#N/A,#N/A,FALSE,"PF Offering"}</definedName>
    <definedName name="zcvzaa" localSheetId="2" hidden="1">{#N/A,#N/A,FALSE,"Debt Accr";#N/A,#N/A,FALSE,"Stock Accr";#N/A,#N/A,FALSE,"Debt Stock Accr"}</definedName>
    <definedName name="zcvzaa" localSheetId="1" hidden="1">{#N/A,#N/A,FALSE,"Debt Accr";#N/A,#N/A,FALSE,"Stock Accr";#N/A,#N/A,FALSE,"Debt Stock Accr"}</definedName>
    <definedName name="zcvzaa" hidden="1">{#N/A,#N/A,FALSE,"Debt Accr";#N/A,#N/A,FALSE,"Stock Accr";#N/A,#N/A,FALSE,"Debt Stock Accr"}</definedName>
    <definedName name="zcxzxva" localSheetId="2" hidden="1">{#N/A,#N/A,FALSE,"HuscoCombined-Summ";#N/A,#N/A,FALSE,"HuscoCombined-Income";#N/A,#N/A,FALSE,"HuscoCombined-Offering";#N/A,#N/A,FALSE,"Husco-Income";#N/A,#N/A,FALSE,"TargetEngineer";#N/A,#N/A,FALSE,"TargetAcqCalc";#N/A,#N/A,FALSE,"Husco-Acq"}</definedName>
    <definedName name="zcxzxva" localSheetId="1" hidden="1">{#N/A,#N/A,FALSE,"HuscoCombined-Summ";#N/A,#N/A,FALSE,"HuscoCombined-Income";#N/A,#N/A,FALSE,"HuscoCombined-Offering";#N/A,#N/A,FALSE,"Husco-Income";#N/A,#N/A,FALSE,"TargetEngineer";#N/A,#N/A,FALSE,"TargetAcqCalc";#N/A,#N/A,FALSE,"Husco-Acq"}</definedName>
    <definedName name="zcxzxva" hidden="1">{#N/A,#N/A,FALSE,"HuscoCombined-Summ";#N/A,#N/A,FALSE,"HuscoCombined-Income";#N/A,#N/A,FALSE,"HuscoCombined-Offering";#N/A,#N/A,FALSE,"Husco-Income";#N/A,#N/A,FALSE,"TargetEngineer";#N/A,#N/A,FALSE,"TargetAcqCalc";#N/A,#N/A,FALSE,"Husco-Acq"}</definedName>
    <definedName name="zdcgsdfgsdf" hidden="1">'[9]Variance Sum '!#REF!</definedName>
    <definedName name="zebra" localSheetId="2" hidden="1">{#N/A,#N/A,FALSE,"Summary";#N/A,#N/A,FALSE,"Proforma";#N/A,#N/A,FALSE,"Tx"}</definedName>
    <definedName name="zebra" localSheetId="1" hidden="1">{#N/A,#N/A,FALSE,"Summary";#N/A,#N/A,FALSE,"Proforma";#N/A,#N/A,FALSE,"Tx"}</definedName>
    <definedName name="zebra" hidden="1">{#N/A,#N/A,FALSE,"Summary";#N/A,#N/A,FALSE,"Proforma";#N/A,#N/A,FALSE,"Tx"}</definedName>
    <definedName name="zscz" localSheetId="2" hidden="1">{#N/A,#N/A,FALSE,"Pooling";#N/A,#N/A,FALSE,"income";#N/A,#N/A,FALSE,"valuation"}</definedName>
    <definedName name="zscz" localSheetId="1" hidden="1">{#N/A,#N/A,FALSE,"Pooling";#N/A,#N/A,FALSE,"income";#N/A,#N/A,FALSE,"valuation"}</definedName>
    <definedName name="zscz" hidden="1">{#N/A,#N/A,FALSE,"Pooling";#N/A,#N/A,FALSE,"income";#N/A,#N/A,FALSE,"valuation"}</definedName>
    <definedName name="zx" localSheetId="2" hidden="1">{#N/A,#N/A,FALSE,"AD_Purchase";#N/A,#N/A,FALSE,"Credit";#N/A,#N/A,FALSE,"PF Acquisition";#N/A,#N/A,FALSE,"PF Offering"}</definedName>
    <definedName name="zx" localSheetId="1" hidden="1">{#N/A,#N/A,FALSE,"AD_Purchase";#N/A,#N/A,FALSE,"Credit";#N/A,#N/A,FALSE,"PF Acquisition";#N/A,#N/A,FALSE,"PF Offering"}</definedName>
    <definedName name="zx" hidden="1">{#N/A,#N/A,FALSE,"AD_Purchase";#N/A,#N/A,FALSE,"Credit";#N/A,#N/A,FALSE,"PF Acquisition";#N/A,#N/A,FALSE,"PF Offering"}</definedName>
    <definedName name="zxcc" localSheetId="2" hidden="1">{#N/A,#N/A,FALSE,"Projections";#N/A,#N/A,FALSE,"Contribution_Stock";#N/A,#N/A,FALSE,"PF_Combo_Stock";#N/A,#N/A,FALSE,"Projections";#N/A,#N/A,FALSE,"Contribution_Cash";#N/A,#N/A,FALSE,"PF_Combo_Cash";#N/A,#N/A,FALSE,"IPO_Cash"}</definedName>
    <definedName name="zxcc" localSheetId="1" hidden="1">{#N/A,#N/A,FALSE,"Projections";#N/A,#N/A,FALSE,"Contribution_Stock";#N/A,#N/A,FALSE,"PF_Combo_Stock";#N/A,#N/A,FALSE,"Projections";#N/A,#N/A,FALSE,"Contribution_Cash";#N/A,#N/A,FALSE,"PF_Combo_Cash";#N/A,#N/A,FALSE,"IPO_Cash"}</definedName>
    <definedName name="zxcc" hidden="1">{#N/A,#N/A,FALSE,"Projections";#N/A,#N/A,FALSE,"Contribution_Stock";#N/A,#N/A,FALSE,"PF_Combo_Stock";#N/A,#N/A,FALSE,"Projections";#N/A,#N/A,FALSE,"Contribution_Cash";#N/A,#N/A,FALSE,"PF_Combo_Cash";#N/A,#N/A,FALSE,"IPO_Cash"}</definedName>
    <definedName name="ZZZ" localSheetId="2" hidden="1">{#N/A,#N/A,FALSE,"assump";#N/A,#N/A,FALSE,"open";#N/A,#N/A,FALSE,"bs";#N/A,#N/A,FALSE,"is";#N/A,#N/A,FALSE,"cf"}</definedName>
    <definedName name="ZZZ" localSheetId="1" hidden="1">{#N/A,#N/A,FALSE,"assump";#N/A,#N/A,FALSE,"open";#N/A,#N/A,FALSE,"bs";#N/A,#N/A,FALSE,"is";#N/A,#N/A,FALSE,"cf"}</definedName>
    <definedName name="ZZZ" hidden="1">{#N/A,#N/A,FALSE,"assump";#N/A,#N/A,FALSE,"open";#N/A,#N/A,FALSE,"bs";#N/A,#N/A,FALSE,"is";#N/A,#N/A,FALSE,"cf"}</definedName>
    <definedName name="ぁ" localSheetId="2" hidden="1">{"'下期集計（10.27迄・速報値）'!$Q$16"}</definedName>
    <definedName name="ぁ" hidden="1">{"'下期集計（10.27迄・速報値）'!$Q$16"}</definedName>
    <definedName name="あ" localSheetId="2" hidden="1">{"'下期集計（10.27迄・速報値）'!$Q$16"}</definedName>
    <definedName name="あ" localSheetId="1" hidden="1">{"'下期集計（10.27迄・速報値）'!$Q$16"}</definedName>
    <definedName name="あ" hidden="1">{"'下期集計（10.27迄・速報値）'!$Q$16"}</definedName>
    <definedName name="あああ" localSheetId="2" hidden="1">{"'下期集計（10.27迄・速報値）'!$Q$16"}</definedName>
    <definedName name="あああ" localSheetId="1" hidden="1">{"'下期集計（10.27迄・速報値）'!$Q$16"}</definedName>
    <definedName name="あああ" hidden="1">{"'下期集計（10.27迄・速報値）'!$Q$16"}</definedName>
    <definedName name="なんで" localSheetId="2" hidden="1">{"'下期集計（10.27迄・速報値）'!$Q$16"}</definedName>
    <definedName name="なんで" localSheetId="1" hidden="1">{"'下期集計（10.27迄・速報値）'!$Q$16"}</definedName>
    <definedName name="なんで" hidden="1">{"'下期集計（10.27迄・速報値）'!$Q$16"}</definedName>
    <definedName name="なんなの" localSheetId="2" hidden="1">{"'下期集計（10.27迄・速報値）'!$Q$16"}</definedName>
    <definedName name="なんなの" localSheetId="1" hidden="1">{"'下期集計（10.27迄・速報値）'!$Q$16"}</definedName>
    <definedName name="なんなの" hidden="1">{"'下期集計（10.27迄・速報値）'!$Q$16"}</definedName>
    <definedName name="אאא" localSheetId="2" hidden="1">{#N/A,#N/A,FALSE,"מאזן בוחן";"כל_מאזן_בוחן",#N/A,FALSE,"מאזן בוחן"}</definedName>
    <definedName name="אאא" localSheetId="1" hidden="1">{#N/A,#N/A,FALSE,"מאזן בוחן";"כל_מאזן_בוחן",#N/A,FALSE,"מאזן בוחן"}</definedName>
    <definedName name="אאא" hidden="1">{#N/A,#N/A,FALSE,"מאזן בוחן";"כל_מאזן_בוחן",#N/A,FALSE,"מאזן בוחן"}</definedName>
    <definedName name="בככ" localSheetId="2" hidden="1">{"מזומנים",#N/A,FALSE,"מאזן בוחן";"חיבים_ויתרות_חובה",#N/A,FALSE,"מאזן בוחן";"רכוש_קבוע",#N/A,FALSE,"מאזן בוחן";"השקעה_זק",#N/A,FALSE,"מאזן בוחן";"השקעה_במוחזקות",#N/A,FALSE,"מאזן בוחן";"השקעה_אחרות",#N/A,FALSE,"מאזן בוחן";"זכאים_ויתרות_זכות",#N/A,FALSE,"מאזן בוחן";"הלוואות_בעמנ_ובנקים",#N/A,FALSE,"מאזן בוחן";"עתודה_לפצויים_והון",#N/A,FALSE,"מאזן בוחן";"הכנסות",#N/A,FALSE,"מאזן בוחן";"הוצאות_הנהלה_וכלליות",#N/A,FALSE,"מאזן בוחן";"הוצאות_מימון",#N/A,FALSE,"מאזן בוחן";"אקוויטי_ובדיקת_השקעו",#N/A,FALSE,"מאזן בוחן"}</definedName>
    <definedName name="בככ" localSheetId="1" hidden="1">{"מזומנים",#N/A,FALSE,"מאזן בוחן";"חיבים_ויתרות_חובה",#N/A,FALSE,"מאזן בוחן";"רכוש_קבוע",#N/A,FALSE,"מאזן בוחן";"השקעה_זק",#N/A,FALSE,"מאזן בוחן";"השקעה_במוחזקות",#N/A,FALSE,"מאזן בוחן";"השקעה_אחרות",#N/A,FALSE,"מאזן בוחן";"זכאים_ויתרות_זכות",#N/A,FALSE,"מאזן בוחן";"הלוואות_בעמנ_ובנקים",#N/A,FALSE,"מאזן בוחן";"עתודה_לפצויים_והון",#N/A,FALSE,"מאזן בוחן";"הכנסות",#N/A,FALSE,"מאזן בוחן";"הוצאות_הנהלה_וכלליות",#N/A,FALSE,"מאזן בוחן";"הוצאות_מימון",#N/A,FALSE,"מאזן בוחן";"אקוויטי_ובדיקת_השקעו",#N/A,FALSE,"מאזן בוחן"}</definedName>
    <definedName name="בככ" hidden="1">{"מזומנים",#N/A,FALSE,"מאזן בוחן";"חיבים_ויתרות_חובה",#N/A,FALSE,"מאזן בוחן";"רכוש_קבוע",#N/A,FALSE,"מאזן בוחן";"השקעה_זק",#N/A,FALSE,"מאזן בוחן";"השקעה_במוחזקות",#N/A,FALSE,"מאזן בוחן";"השקעה_אחרות",#N/A,FALSE,"מאזן בוחן";"זכאים_ויתרות_זכות",#N/A,FALSE,"מאזן בוחן";"הלוואות_בעמנ_ובנקים",#N/A,FALSE,"מאזן בוחן";"עתודה_לפצויים_והון",#N/A,FALSE,"מאזן בוחן";"הכנסות",#N/A,FALSE,"מאזן בוחן";"הוצאות_הנהלה_וכלליות",#N/A,FALSE,"מאזן בוחן";"הוצאות_מימון",#N/A,FALSE,"מאזן בוחן";"אקוויטי_ובדיקת_השקעו",#N/A,FALSE,"מאזן בוחן"}</definedName>
    <definedName name="年間収支買掛" localSheetId="2" hidden="1">{"'下期集計（10.27迄・速報値）'!$Q$16"}</definedName>
    <definedName name="年間収支買掛" localSheetId="1" hidden="1">{"'下期集計（10.27迄・速報値）'!$Q$16"}</definedName>
    <definedName name="年間収支買掛" hidden="1">{"'下期集計（10.27迄・速報値）'!$Q$16"}</definedName>
    <definedName name="年間資金収支あ" localSheetId="2" hidden="1">{"'下期集計（10.27迄・速報値）'!$Q$16"}</definedName>
    <definedName name="年間資金収支あ" localSheetId="1" hidden="1">{"'下期集計（10.27迄・速報値）'!$Q$16"}</definedName>
    <definedName name="年間資金収支あ" hidden="1">{"'下期集計（10.27迄・速報値）'!$Q$16"}</definedName>
    <definedName name="日繰06" localSheetId="2" hidden="1">{"'下期集計（10.27迄・速報値）'!$Q$16"}</definedName>
    <definedName name="日繰06" localSheetId="1" hidden="1">{"'下期集計（10.27迄・速報値）'!$Q$16"}</definedName>
    <definedName name="日繰06" hidden="1">{"'下期集計（10.27迄・速報値）'!$Q$16"}</definedName>
    <definedName name="要処理資産②" localSheetId="2" hidden="1">{"'下期集計（10.27迄・速報値）'!$Q$16"}</definedName>
    <definedName name="要処理資産②" localSheetId="1" hidden="1">{"'下期集計（10.27迄・速報値）'!$Q$16"}</definedName>
    <definedName name="要処理資産②" hidden="1">{"'下期集計（10.27迄・速報値）'!$Q$16"}</definedName>
    <definedName name="資金" localSheetId="2" hidden="1">{"'下期集計（10.27迄・速報値）'!$Q$16"}</definedName>
    <definedName name="資金" localSheetId="1" hidden="1">{"'下期集計（10.27迄・速報値）'!$Q$16"}</definedName>
    <definedName name="資金" hidden="1">{"'下期集計（10.27迄・速報値）'!$Q$16"}</definedName>
    <definedName name="金利体系" localSheetId="2" hidden="1">{"'下期集計（10.27迄・速報値）'!$Q$16"}</definedName>
    <definedName name="金利体系" localSheetId="1" hidden="1">{"'下期集計（10.27迄・速報値）'!$Q$16"}</definedName>
    <definedName name="金利体系" hidden="1">{"'下期集計（10.27迄・速報値）'!$Q$16"}</definedName>
    <definedName name="関連" localSheetId="2" hidden="1">{"'下期集計（10.27迄・速報値）'!$Q$16"}</definedName>
    <definedName name="関連" localSheetId="1" hidden="1">{"'下期集計（10.27迄・速報値）'!$Q$16"}</definedName>
    <definedName name="関連" hidden="1">{"'下期集計（10.27迄・速報値）'!$Q$16"}</definedName>
  </definedNames>
  <calcPr calcId="191029"/>
  <customWorkbookViews>
    <customWorkbookView name="1" guid="{07E3C5A5-42DA-4ADF-BD0C-4455DE5F79FE}" maximized="1" xWindow="-8" yWindow="-8" windowWidth="1936" windowHeight="1056" tabRatio="860" activeSheetId="1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2" i="56" l="1"/>
  <c r="G39" i="54"/>
  <c r="F94" i="56"/>
  <c r="F99" i="56" s="1"/>
  <c r="J80" i="57"/>
  <c r="J82" i="57"/>
  <c r="G46" i="70"/>
  <c r="G44" i="73"/>
  <c r="H42" i="73"/>
  <c r="F44" i="73"/>
  <c r="H67" i="59"/>
  <c r="H69" i="59"/>
  <c r="H71" i="59" l="1"/>
  <c r="H32" i="66"/>
  <c r="H33" i="66"/>
  <c r="H34" i="66"/>
  <c r="H35" i="66"/>
  <c r="H36" i="66"/>
  <c r="H37" i="66"/>
  <c r="H38" i="66"/>
  <c r="H39" i="66"/>
  <c r="H40" i="66"/>
  <c r="H41" i="67"/>
  <c r="H34" i="67"/>
  <c r="H35" i="67"/>
  <c r="H36" i="67"/>
  <c r="H37" i="67"/>
  <c r="H38" i="67"/>
  <c r="H39" i="67"/>
  <c r="H40" i="67"/>
  <c r="H42" i="67"/>
  <c r="H43" i="67"/>
  <c r="H44" i="67"/>
  <c r="H40" i="68"/>
  <c r="H41" i="68"/>
  <c r="H42" i="68"/>
  <c r="H43" i="68"/>
  <c r="H44" i="68"/>
  <c r="H45" i="68"/>
  <c r="H46" i="68"/>
  <c r="H47" i="68"/>
  <c r="H48" i="68"/>
  <c r="H49" i="68"/>
  <c r="H39" i="68"/>
  <c r="H50" i="68"/>
  <c r="H33" i="69"/>
  <c r="H34" i="69"/>
  <c r="H35" i="69"/>
  <c r="H36" i="69"/>
  <c r="H37" i="69"/>
  <c r="H38" i="69"/>
  <c r="H39" i="69"/>
  <c r="H40" i="69"/>
  <c r="H41" i="70"/>
  <c r="H42" i="70"/>
  <c r="H43" i="70"/>
  <c r="H48" i="71"/>
  <c r="H49" i="71"/>
  <c r="H50" i="71"/>
  <c r="H51" i="71"/>
  <c r="H52" i="71"/>
  <c r="H43" i="71"/>
  <c r="H44" i="71"/>
  <c r="H41" i="72"/>
  <c r="H42" i="72"/>
  <c r="H35" i="72"/>
  <c r="H36" i="72"/>
  <c r="H37" i="72"/>
  <c r="H38" i="72"/>
  <c r="H39" i="72"/>
  <c r="H40" i="72"/>
  <c r="H43" i="72"/>
  <c r="H44" i="72"/>
  <c r="H45" i="72"/>
  <c r="H46" i="72"/>
  <c r="H32" i="74"/>
  <c r="H33" i="74"/>
  <c r="H34" i="74"/>
  <c r="H35" i="74"/>
  <c r="H36" i="74"/>
  <c r="H37" i="74"/>
  <c r="H38" i="74"/>
  <c r="H39" i="74"/>
  <c r="H40" i="74"/>
  <c r="H41" i="74"/>
  <c r="H42" i="74"/>
  <c r="H43" i="74"/>
  <c r="H44" i="74"/>
  <c r="H45" i="74"/>
  <c r="H46" i="74"/>
  <c r="H42" i="71"/>
  <c r="H45" i="71"/>
  <c r="H46" i="71"/>
  <c r="H47" i="71"/>
  <c r="H53" i="71"/>
  <c r="H54" i="71"/>
  <c r="H55" i="71"/>
  <c r="H34" i="72"/>
  <c r="H29" i="73"/>
  <c r="H30" i="73"/>
  <c r="H31" i="73"/>
  <c r="H32" i="73"/>
  <c r="H33" i="73"/>
  <c r="H34" i="73"/>
  <c r="H35" i="73"/>
  <c r="H36" i="73"/>
  <c r="H37" i="73"/>
  <c r="H38" i="73"/>
  <c r="H39" i="73"/>
  <c r="H40" i="73"/>
  <c r="H41" i="73"/>
  <c r="H43" i="73"/>
  <c r="G48" i="74"/>
  <c r="F48" i="74"/>
  <c r="H30" i="70"/>
  <c r="H31" i="70"/>
  <c r="H32" i="70"/>
  <c r="H33" i="70"/>
  <c r="H34" i="70"/>
  <c r="H35" i="70"/>
  <c r="H36" i="70"/>
  <c r="H37" i="70"/>
  <c r="H38" i="70"/>
  <c r="H39" i="70"/>
  <c r="H40" i="70"/>
  <c r="H44" i="70"/>
  <c r="F46" i="70"/>
  <c r="G137" i="55"/>
  <c r="F137" i="55"/>
  <c r="G123" i="55"/>
  <c r="F123" i="55"/>
  <c r="F31" i="60"/>
  <c r="F27" i="49"/>
  <c r="F14" i="49"/>
  <c r="F25" i="64"/>
  <c r="H25" i="49"/>
  <c r="F10" i="81"/>
  <c r="F11" i="81"/>
  <c r="H21" i="74" l="1"/>
  <c r="H75" i="59"/>
  <c r="K25" i="49" s="1"/>
  <c r="F71" i="59"/>
  <c r="F60" i="58"/>
  <c r="F64" i="56"/>
  <c r="F45" i="54"/>
  <c r="H129" i="55" l="1"/>
  <c r="H94" i="55"/>
  <c r="H92" i="55"/>
  <c r="H120" i="55"/>
  <c r="H118" i="55"/>
  <c r="H116" i="55"/>
  <c r="H114" i="55"/>
  <c r="H112" i="55"/>
  <c r="J70" i="57"/>
  <c r="F21" i="60"/>
  <c r="F23" i="60" s="1"/>
  <c r="G38" i="82"/>
  <c r="F38" i="82"/>
  <c r="E38" i="82"/>
  <c r="D38" i="82"/>
  <c r="C38" i="82"/>
  <c r="G29" i="82"/>
  <c r="G32" i="82" s="1"/>
  <c r="G43" i="82" s="1"/>
  <c r="G44" i="82" s="1"/>
  <c r="F29" i="82"/>
  <c r="F32" i="82" s="1"/>
  <c r="F43" i="82" s="1"/>
  <c r="F44" i="82" s="1"/>
  <c r="E29" i="82"/>
  <c r="E32" i="82" s="1"/>
  <c r="E43" i="82" s="1"/>
  <c r="E44" i="82" s="1"/>
  <c r="D29" i="82"/>
  <c r="D32" i="82" s="1"/>
  <c r="D43" i="82" s="1"/>
  <c r="D44" i="82" s="1"/>
  <c r="C29" i="82"/>
  <c r="C36" i="82" s="1"/>
  <c r="G18" i="82"/>
  <c r="G23" i="82" s="1"/>
  <c r="F18" i="82"/>
  <c r="F23" i="82" s="1"/>
  <c r="E18" i="82"/>
  <c r="E23" i="82" s="1"/>
  <c r="D18" i="82"/>
  <c r="D23" i="82" s="1"/>
  <c r="C18" i="82"/>
  <c r="C23" i="82" s="1"/>
  <c r="G10" i="82"/>
  <c r="F10" i="82"/>
  <c r="E10" i="82"/>
  <c r="D10" i="82"/>
  <c r="C10" i="82"/>
  <c r="D41" i="81"/>
  <c r="G38" i="81"/>
  <c r="F38" i="81"/>
  <c r="E38" i="81"/>
  <c r="C38" i="81"/>
  <c r="D31" i="81"/>
  <c r="D38" i="81" s="1"/>
  <c r="G29" i="81"/>
  <c r="G32" i="81" s="1"/>
  <c r="G43" i="81" s="1"/>
  <c r="G44" i="81" s="1"/>
  <c r="F29" i="81"/>
  <c r="F36" i="81" s="1"/>
  <c r="E29" i="81"/>
  <c r="E32" i="81" s="1"/>
  <c r="E43" i="81" s="1"/>
  <c r="E44" i="81" s="1"/>
  <c r="C29" i="81"/>
  <c r="C36" i="81" s="1"/>
  <c r="D28" i="81"/>
  <c r="D27" i="81"/>
  <c r="G18" i="81"/>
  <c r="G23" i="81" s="1"/>
  <c r="F18" i="81"/>
  <c r="F23" i="81" s="1"/>
  <c r="E18" i="81"/>
  <c r="E23" i="81" s="1"/>
  <c r="D18" i="81"/>
  <c r="D23" i="81" s="1"/>
  <c r="C18" i="81"/>
  <c r="C23" i="81" s="1"/>
  <c r="G10" i="81"/>
  <c r="E10" i="81"/>
  <c r="D10" i="81"/>
  <c r="C10" i="81"/>
  <c r="C32" i="82" l="1"/>
  <c r="C43" i="82" s="1"/>
  <c r="C44" i="82" s="1"/>
  <c r="F36" i="82"/>
  <c r="F39" i="82" s="1"/>
  <c r="F11" i="82" s="1"/>
  <c r="F12" i="82" s="1"/>
  <c r="C39" i="82"/>
  <c r="C11" i="82" s="1"/>
  <c r="C12" i="82" s="1"/>
  <c r="C39" i="81"/>
  <c r="C11" i="81" s="1"/>
  <c r="C12" i="81" s="1"/>
  <c r="F32" i="81"/>
  <c r="F43" i="81" s="1"/>
  <c r="F44" i="81" s="1"/>
  <c r="D29" i="81"/>
  <c r="D32" i="81" s="1"/>
  <c r="D43" i="81" s="1"/>
  <c r="D44" i="81" s="1"/>
  <c r="F39" i="81"/>
  <c r="F12" i="81" s="1"/>
  <c r="E36" i="81"/>
  <c r="E39" i="81" s="1"/>
  <c r="E11" i="81" s="1"/>
  <c r="E12" i="81" s="1"/>
  <c r="D36" i="82"/>
  <c r="D39" i="82" s="1"/>
  <c r="D11" i="82" s="1"/>
  <c r="D12" i="82" s="1"/>
  <c r="C32" i="81"/>
  <c r="C43" i="81" s="1"/>
  <c r="C44" i="81" s="1"/>
  <c r="E36" i="82"/>
  <c r="E39" i="82" s="1"/>
  <c r="E11" i="82" s="1"/>
  <c r="E12" i="82" s="1"/>
  <c r="G36" i="82"/>
  <c r="G39" i="82" s="1"/>
  <c r="G11" i="82" s="1"/>
  <c r="G12" i="82" s="1"/>
  <c r="G36" i="81"/>
  <c r="G39" i="81" s="1"/>
  <c r="G11" i="81" s="1"/>
  <c r="G12" i="81" s="1"/>
  <c r="D36" i="81" l="1"/>
  <c r="D39" i="81" s="1"/>
  <c r="D11" i="81" s="1"/>
  <c r="D12" i="81" s="1"/>
  <c r="D13" i="81" s="1"/>
  <c r="F13" i="82"/>
  <c r="F14" i="82"/>
  <c r="F20" i="82" s="1"/>
  <c r="F22" i="82" s="1"/>
  <c r="E13" i="81"/>
  <c r="E14" i="81" s="1"/>
  <c r="E20" i="81" s="1"/>
  <c r="E22" i="81" s="1"/>
  <c r="F13" i="81"/>
  <c r="F14" i="81"/>
  <c r="F20" i="81" s="1"/>
  <c r="F22" i="81" s="1"/>
  <c r="G14" i="81"/>
  <c r="G20" i="81" s="1"/>
  <c r="G22" i="81" s="1"/>
  <c r="G13" i="81"/>
  <c r="E13" i="82"/>
  <c r="E14" i="82" s="1"/>
  <c r="E20" i="82" s="1"/>
  <c r="E22" i="82" s="1"/>
  <c r="G13" i="82"/>
  <c r="G14" i="82"/>
  <c r="G20" i="82" s="1"/>
  <c r="G22" i="82" s="1"/>
  <c r="C13" i="81"/>
  <c r="C14" i="81" s="1"/>
  <c r="C20" i="81" s="1"/>
  <c r="C22" i="81" s="1"/>
  <c r="D13" i="82"/>
  <c r="D14" i="82" s="1"/>
  <c r="D20" i="82" s="1"/>
  <c r="D22" i="82" s="1"/>
  <c r="C13" i="82"/>
  <c r="C14" i="82" s="1"/>
  <c r="C20" i="82" s="1"/>
  <c r="C22" i="82" s="1"/>
  <c r="D8" i="75"/>
  <c r="X54" i="75"/>
  <c r="X53" i="75"/>
  <c r="X52" i="75"/>
  <c r="X51" i="75"/>
  <c r="X50" i="75"/>
  <c r="X49" i="75"/>
  <c r="X48" i="75"/>
  <c r="X47" i="75"/>
  <c r="X46" i="75"/>
  <c r="X45" i="75"/>
  <c r="X44" i="75"/>
  <c r="X43" i="75"/>
  <c r="X42" i="75"/>
  <c r="X41" i="75"/>
  <c r="X40" i="75"/>
  <c r="X39" i="75"/>
  <c r="X38" i="75"/>
  <c r="X37" i="75"/>
  <c r="X36" i="75"/>
  <c r="X35" i="75"/>
  <c r="R54" i="75"/>
  <c r="R53" i="75"/>
  <c r="R52" i="75"/>
  <c r="R51" i="75"/>
  <c r="R50" i="75"/>
  <c r="R49" i="75"/>
  <c r="R48" i="75"/>
  <c r="R47" i="75"/>
  <c r="R46" i="75"/>
  <c r="R45" i="75"/>
  <c r="R44" i="75"/>
  <c r="R43" i="75"/>
  <c r="R42" i="75"/>
  <c r="R41" i="75"/>
  <c r="R40" i="75"/>
  <c r="R39" i="75"/>
  <c r="R38" i="75"/>
  <c r="R37" i="75"/>
  <c r="R36" i="75"/>
  <c r="R35" i="75"/>
  <c r="L53" i="75"/>
  <c r="L52" i="75" s="1"/>
  <c r="L51" i="75" s="1"/>
  <c r="L50" i="75" s="1"/>
  <c r="L49" i="75" s="1"/>
  <c r="L48" i="75" s="1"/>
  <c r="L47" i="75" s="1"/>
  <c r="L46" i="75" s="1"/>
  <c r="L45" i="75" s="1"/>
  <c r="L44" i="75" s="1"/>
  <c r="L43" i="75" s="1"/>
  <c r="L42" i="75" s="1"/>
  <c r="L41" i="75" s="1"/>
  <c r="L40" i="75" s="1"/>
  <c r="L39" i="75" s="1"/>
  <c r="L38" i="75" s="1"/>
  <c r="L37" i="75" s="1"/>
  <c r="L36" i="75" s="1"/>
  <c r="L35" i="75" s="1"/>
  <c r="P64" i="75"/>
  <c r="P68" i="75" s="1"/>
  <c r="D7" i="75" s="1"/>
  <c r="R25" i="75"/>
  <c r="V25" i="75" s="1"/>
  <c r="R24" i="75"/>
  <c r="V24" i="75" s="1"/>
  <c r="R23" i="75"/>
  <c r="V23" i="75" s="1"/>
  <c r="R19" i="75"/>
  <c r="V19" i="75" s="1"/>
  <c r="R20" i="75"/>
  <c r="V20" i="75" s="1"/>
  <c r="R18" i="75"/>
  <c r="V18" i="75" s="1"/>
  <c r="J52" i="75"/>
  <c r="J56" i="75" s="1"/>
  <c r="D24" i="75" s="1"/>
  <c r="F65" i="75"/>
  <c r="F69" i="75" s="1"/>
  <c r="D25" i="75" s="1"/>
  <c r="H52" i="75"/>
  <c r="F52" i="75"/>
  <c r="D52" i="75"/>
  <c r="G25" i="64"/>
  <c r="H25" i="69"/>
  <c r="H25" i="67"/>
  <c r="H25" i="66"/>
  <c r="G42" i="66"/>
  <c r="I23" i="64" s="1"/>
  <c r="F42" i="66"/>
  <c r="H23" i="64" s="1"/>
  <c r="H41" i="66"/>
  <c r="H31" i="66"/>
  <c r="H30" i="66"/>
  <c r="H29" i="66"/>
  <c r="H28" i="66"/>
  <c r="H27" i="66"/>
  <c r="H26" i="66"/>
  <c r="H24" i="66"/>
  <c r="H23" i="66"/>
  <c r="H22" i="66"/>
  <c r="G45" i="67"/>
  <c r="I21" i="64" s="1"/>
  <c r="F45" i="67"/>
  <c r="H21" i="64" s="1"/>
  <c r="H33" i="67"/>
  <c r="H32" i="67"/>
  <c r="H31" i="67"/>
  <c r="H30" i="67"/>
  <c r="H29" i="67"/>
  <c r="H28" i="67"/>
  <c r="H27" i="67"/>
  <c r="H26" i="67"/>
  <c r="H23" i="67"/>
  <c r="H22" i="67"/>
  <c r="H21" i="67"/>
  <c r="G51" i="68"/>
  <c r="I19" i="64" s="1"/>
  <c r="F51" i="68"/>
  <c r="H19" i="64" s="1"/>
  <c r="H38" i="68"/>
  <c r="H37" i="68"/>
  <c r="H36" i="68"/>
  <c r="H35" i="68"/>
  <c r="H34" i="68"/>
  <c r="H33" i="68"/>
  <c r="H32" i="68"/>
  <c r="H31" i="68"/>
  <c r="H29" i="68"/>
  <c r="H28" i="68"/>
  <c r="H27" i="68"/>
  <c r="H26" i="68"/>
  <c r="G42" i="69"/>
  <c r="I17" i="64" s="1"/>
  <c r="F42" i="69"/>
  <c r="H17" i="64" s="1"/>
  <c r="H41" i="69"/>
  <c r="H32" i="69"/>
  <c r="H31" i="69"/>
  <c r="H30" i="69"/>
  <c r="H29" i="69"/>
  <c r="H28" i="69"/>
  <c r="H27" i="69"/>
  <c r="H26" i="69"/>
  <c r="H24" i="69"/>
  <c r="H23" i="69"/>
  <c r="H22" i="69"/>
  <c r="I15" i="64"/>
  <c r="H15" i="64"/>
  <c r="H45" i="70"/>
  <c r="H29" i="70"/>
  <c r="H28" i="70"/>
  <c r="H27" i="70"/>
  <c r="H26" i="70"/>
  <c r="H24" i="70"/>
  <c r="H23" i="70"/>
  <c r="H22" i="70"/>
  <c r="H21" i="70"/>
  <c r="G56" i="71"/>
  <c r="I13" i="64" s="1"/>
  <c r="F56" i="71"/>
  <c r="H13" i="64" s="1"/>
  <c r="H41" i="71"/>
  <c r="H40" i="71"/>
  <c r="H39" i="71"/>
  <c r="H38" i="71"/>
  <c r="H37" i="71"/>
  <c r="H36" i="71"/>
  <c r="H34" i="71"/>
  <c r="H33" i="71"/>
  <c r="H32" i="71"/>
  <c r="H31" i="71"/>
  <c r="H27" i="73"/>
  <c r="G47" i="72"/>
  <c r="I11" i="64" s="1"/>
  <c r="F47" i="72"/>
  <c r="H11" i="64" s="1"/>
  <c r="H33" i="72"/>
  <c r="H32" i="72"/>
  <c r="H31" i="72"/>
  <c r="H30" i="72"/>
  <c r="H29" i="72"/>
  <c r="H28" i="72"/>
  <c r="H27" i="72"/>
  <c r="H25" i="72"/>
  <c r="H24" i="72"/>
  <c r="H23" i="72"/>
  <c r="H22" i="72"/>
  <c r="I9" i="64"/>
  <c r="H9" i="64"/>
  <c r="H28" i="73"/>
  <c r="H26" i="73"/>
  <c r="H25" i="73"/>
  <c r="H24" i="73"/>
  <c r="H22" i="73"/>
  <c r="H21" i="73"/>
  <c r="I7" i="64"/>
  <c r="H7" i="64"/>
  <c r="H47" i="74"/>
  <c r="H31" i="74"/>
  <c r="H30" i="74"/>
  <c r="H29" i="74"/>
  <c r="H28" i="74"/>
  <c r="H22" i="74"/>
  <c r="H23" i="74"/>
  <c r="H24" i="74"/>
  <c r="H25" i="74"/>
  <c r="H26" i="74"/>
  <c r="F117" i="56"/>
  <c r="F57" i="65"/>
  <c r="F51" i="65"/>
  <c r="F49" i="65"/>
  <c r="F47" i="65"/>
  <c r="F41" i="65"/>
  <c r="F33" i="65"/>
  <c r="G25" i="54"/>
  <c r="G33" i="54"/>
  <c r="G41" i="54"/>
  <c r="G43" i="54"/>
  <c r="G49" i="54"/>
  <c r="G53" i="65"/>
  <c r="C19" i="61"/>
  <c r="G27" i="49"/>
  <c r="I25" i="49"/>
  <c r="G14" i="49"/>
  <c r="G71" i="59"/>
  <c r="F68" i="58"/>
  <c r="I84" i="57"/>
  <c r="H84" i="57"/>
  <c r="G84" i="57"/>
  <c r="F84" i="57"/>
  <c r="F76" i="56"/>
  <c r="I19" i="49" s="1"/>
  <c r="H19" i="49"/>
  <c r="H96" i="55"/>
  <c r="H98" i="55"/>
  <c r="H100" i="55"/>
  <c r="H102" i="55"/>
  <c r="H104" i="55"/>
  <c r="H106" i="55"/>
  <c r="H108" i="55"/>
  <c r="H110" i="55"/>
  <c r="H127" i="55"/>
  <c r="H131" i="55"/>
  <c r="H133" i="55"/>
  <c r="I10" i="49"/>
  <c r="F33" i="60"/>
  <c r="F62" i="51"/>
  <c r="I8" i="49" s="1"/>
  <c r="J84" i="57" l="1"/>
  <c r="H44" i="73"/>
  <c r="J9" i="64" s="1"/>
  <c r="K9" i="64" s="1"/>
  <c r="H56" i="71"/>
  <c r="J13" i="64" s="1"/>
  <c r="K13" i="64" s="1"/>
  <c r="H47" i="72"/>
  <c r="J11" i="64" s="1"/>
  <c r="K11" i="64" s="1"/>
  <c r="I23" i="49"/>
  <c r="F70" i="58"/>
  <c r="J23" i="49" s="1"/>
  <c r="H123" i="55"/>
  <c r="H48" i="74"/>
  <c r="J7" i="64" s="1"/>
  <c r="K7" i="64" s="1"/>
  <c r="D14" i="81"/>
  <c r="D20" i="81" s="1"/>
  <c r="D22" i="81" s="1"/>
  <c r="D4" i="75"/>
  <c r="X56" i="75"/>
  <c r="F30" i="75" s="1"/>
  <c r="D5" i="75"/>
  <c r="R56" i="75"/>
  <c r="H30" i="75" s="1"/>
  <c r="V27" i="75"/>
  <c r="I25" i="64"/>
  <c r="H46" i="70"/>
  <c r="J15" i="64" s="1"/>
  <c r="K15" i="64" s="1"/>
  <c r="H42" i="69"/>
  <c r="J17" i="64" s="1"/>
  <c r="K17" i="64" s="1"/>
  <c r="H51" i="68"/>
  <c r="J19" i="64" s="1"/>
  <c r="K19" i="64" s="1"/>
  <c r="H45" i="67"/>
  <c r="J21" i="64" s="1"/>
  <c r="K21" i="64" s="1"/>
  <c r="H42" i="66"/>
  <c r="J23" i="64" s="1"/>
  <c r="K23" i="64" s="1"/>
  <c r="F103" i="56"/>
  <c r="F124" i="56" s="1"/>
  <c r="F53" i="65"/>
  <c r="G45" i="54"/>
  <c r="I12" i="49" s="1"/>
  <c r="I14" i="49" s="1"/>
  <c r="G141" i="55"/>
  <c r="J25" i="49"/>
  <c r="H23" i="49"/>
  <c r="F29" i="49"/>
  <c r="F141" i="55"/>
  <c r="G29" i="49"/>
  <c r="H137" i="55"/>
  <c r="F78" i="56"/>
  <c r="F37" i="60"/>
  <c r="F48" i="51" s="1"/>
  <c r="F74" i="58" l="1"/>
  <c r="K23" i="49" s="1"/>
  <c r="F37" i="65"/>
  <c r="F39" i="65" s="1"/>
  <c r="F43" i="65" s="1"/>
  <c r="F55" i="65" s="1"/>
  <c r="F59" i="65" s="1"/>
  <c r="F29" i="54"/>
  <c r="F31" i="54" s="1"/>
  <c r="F35" i="54" s="1"/>
  <c r="F47" i="54" s="1"/>
  <c r="I74" i="57"/>
  <c r="I76" i="57" s="1"/>
  <c r="I86" i="57" s="1"/>
  <c r="D22" i="75"/>
  <c r="F26" i="75" s="1"/>
  <c r="F28" i="75" s="1"/>
  <c r="F34" i="75" s="1"/>
  <c r="J34" i="75" s="1"/>
  <c r="D6" i="75"/>
  <c r="J25" i="64"/>
  <c r="I21" i="49"/>
  <c r="I17" i="49"/>
  <c r="H17" i="49"/>
  <c r="H141" i="55"/>
  <c r="H147" i="55" s="1"/>
  <c r="J19" i="49"/>
  <c r="F82" i="56"/>
  <c r="F74" i="57"/>
  <c r="F76" i="57" s="1"/>
  <c r="H74" i="57"/>
  <c r="H76" i="57" s="1"/>
  <c r="G74" i="57"/>
  <c r="F50" i="51"/>
  <c r="F54" i="51" s="1"/>
  <c r="H86" i="57" l="1"/>
  <c r="I27" i="49"/>
  <c r="I29" i="49" s="1"/>
  <c r="F64" i="51"/>
  <c r="H34" i="75"/>
  <c r="H28" i="75"/>
  <c r="K19" i="49"/>
  <c r="J17" i="49"/>
  <c r="F86" i="57"/>
  <c r="G76" i="57"/>
  <c r="G86" i="57" s="1"/>
  <c r="H10" i="49"/>
  <c r="J76" i="57" l="1"/>
  <c r="J86" i="57"/>
  <c r="H8" i="49"/>
  <c r="H36" i="75"/>
  <c r="H40" i="75" s="1"/>
  <c r="J40" i="75" s="1"/>
  <c r="J43" i="75" s="1"/>
  <c r="D3" i="75" s="1"/>
  <c r="D10" i="75" s="1"/>
  <c r="K17" i="49"/>
  <c r="J8" i="49"/>
  <c r="F68" i="51"/>
  <c r="G37" i="65" s="1"/>
  <c r="F51" i="54"/>
  <c r="J10" i="49"/>
  <c r="G39" i="65" l="1"/>
  <c r="G43" i="65" s="1"/>
  <c r="G55" i="65" s="1"/>
  <c r="G59" i="65" s="1"/>
  <c r="H21" i="49"/>
  <c r="H27" i="49" s="1"/>
  <c r="K10" i="49"/>
  <c r="J21" i="49"/>
  <c r="J27" i="49" s="1"/>
  <c r="K8" i="49"/>
  <c r="G29" i="54"/>
  <c r="G31" i="54" s="1"/>
  <c r="G35" i="54" s="1"/>
  <c r="H25" i="64" l="1"/>
  <c r="K25" i="64" s="1"/>
  <c r="K21" i="49"/>
  <c r="K27" i="49" s="1"/>
  <c r="H12" i="49"/>
  <c r="H14" i="49" s="1"/>
  <c r="H29" i="49" s="1"/>
  <c r="G47" i="54"/>
  <c r="G51" i="54" l="1"/>
  <c r="J12" i="49"/>
  <c r="J14" i="49" s="1"/>
  <c r="J29" i="49" s="1"/>
  <c r="K12" i="49" l="1"/>
  <c r="K14" i="49" s="1"/>
  <c r="K29"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Brumbelow</author>
  </authors>
  <commentList>
    <comment ref="B63" authorId="0" shapeId="0" xr:uid="{E3EB4401-DA00-4324-982D-0B35F8316D40}">
      <text>
        <r>
          <rPr>
            <sz val="9"/>
            <color indexed="81"/>
            <rFont val="Tahoma"/>
            <family val="2"/>
          </rPr>
          <t xml:space="preserve"> -  Blood pressure measurements
 -  Cholesterol checks/Lipid profiles
 -  School physicals (when related to a demonstrated need for vulnerable populations)
 -  Sports physicals (when related to a demonstrated need for vulnerable populations)
 -  Stroke risks
 -  Eye examinations
 -  Hearing screenings
 -  Skin cancer screenings
 -  Mammography screenings
 -  Prostate screenings
 -  Colon cancer screenings
 -  Osteoporosis screenings
 -  Behavioral health screenings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Andrew Dorris</author>
  </authors>
  <commentList>
    <comment ref="H67" authorId="0" shapeId="0" xr:uid="{C4254DA8-4C45-460D-B5F8-5C3EFB79AA6F}">
      <text>
        <r>
          <rPr>
            <b/>
            <sz val="9"/>
            <color indexed="81"/>
            <rFont val="Tahoma"/>
            <family val="2"/>
          </rPr>
          <t>Andrew Dorris:</t>
        </r>
        <r>
          <rPr>
            <sz val="9"/>
            <color indexed="81"/>
            <rFont val="Tahoma"/>
            <family val="2"/>
          </rPr>
          <t xml:space="preserve">
Should there be formulas here?
</t>
        </r>
      </text>
    </comment>
  </commentList>
</comments>
</file>

<file path=xl/sharedStrings.xml><?xml version="1.0" encoding="utf-8"?>
<sst xmlns="http://schemas.openxmlformats.org/spreadsheetml/2006/main" count="1708" uniqueCount="1001">
  <si>
    <t>Median</t>
  </si>
  <si>
    <t>Mean</t>
  </si>
  <si>
    <t>Carol W. Carden, CPA/ABV, ASA, CFE</t>
  </si>
  <si>
    <t>Zachary K. Doolin, CVA, MAcc</t>
  </si>
  <si>
    <t>Angela E. Caldwell, CPA, MBA</t>
  </si>
  <si>
    <t>•</t>
  </si>
  <si>
    <t>Justin A. Conant</t>
  </si>
  <si>
    <t>4)</t>
  </si>
  <si>
    <t>Yes</t>
  </si>
  <si>
    <t>Data Lists</t>
  </si>
  <si>
    <t>Staff Names</t>
  </si>
  <si>
    <t>Ericka L. Beane, MHA</t>
  </si>
  <si>
    <t>Gavin N. Stamm, MBA</t>
  </si>
  <si>
    <t>Julia A. McGranaghan</t>
  </si>
  <si>
    <t>Kristina M. McClelland</t>
  </si>
  <si>
    <t>Lucas B. Hilt</t>
  </si>
  <si>
    <t>Emily Oades</t>
  </si>
  <si>
    <t>Felipe Freitas</t>
  </si>
  <si>
    <t>Lora Blake</t>
  </si>
  <si>
    <t>M. Derek Long, ASA</t>
  </si>
  <si>
    <t>Kathryn A. Taylor, CPA/ABV, ASA, MBA</t>
  </si>
  <si>
    <t>Kelsey A. Kindel, CPA, MAcc</t>
  </si>
  <si>
    <t>Matthew L. Warren, CPA, MAcc, CVA</t>
  </si>
  <si>
    <t>Whitney Rains, CPA, MAcc</t>
  </si>
  <si>
    <t>Marcy A. Cent, MBA</t>
  </si>
  <si>
    <t>Principal Names</t>
  </si>
  <si>
    <t>Annapoorani Bhat, ASA, M.Soc.Sci., MBA</t>
  </si>
  <si>
    <t>Barbara J. Grant, CPA, MST, CVA</t>
  </si>
  <si>
    <t>David W. McMillan, CPA</t>
  </si>
  <si>
    <t>Debbie O. Ernsberger, CPA, MAcc</t>
  </si>
  <si>
    <t>W. James Lloyd, CPA/ABV, ASA</t>
  </si>
  <si>
    <t>W. Lyle Oelrich, Jr., MHA, FACHE, CMPE, CVA</t>
  </si>
  <si>
    <t>Martin D. Brown, CPA</t>
  </si>
  <si>
    <t>Tynan O. Kugler, MBA/MPH, CVA</t>
  </si>
  <si>
    <t>Aaron E. Newcomer, MPH</t>
  </si>
  <si>
    <t>Source Documents</t>
  </si>
  <si>
    <r>
      <rPr>
        <sz val="12"/>
        <color theme="1"/>
        <rFont val="Times New Roman"/>
        <family val="1"/>
      </rPr>
      <t xml:space="preserve">American Medical Group Association (“AMGA”) </t>
    </r>
    <r>
      <rPr>
        <i/>
        <sz val="12"/>
        <color theme="1"/>
        <rFont val="Times New Roman"/>
        <family val="1"/>
      </rPr>
      <t>Medical Group Compensation and Productivity Survey:  2021 Report Based on 2020 Data</t>
    </r>
  </si>
  <si>
    <r>
      <rPr>
        <sz val="12"/>
        <color theme="1"/>
        <rFont val="Times New Roman"/>
        <family val="1"/>
      </rPr>
      <t xml:space="preserve">Hospital &amp; Healthcare Compensation Service (“HHCS”) </t>
    </r>
    <r>
      <rPr>
        <i/>
        <sz val="12"/>
        <color theme="1"/>
        <rFont val="Times New Roman"/>
        <family val="1"/>
      </rPr>
      <t>Hospital/Physician Salary &amp; Benefits Report 2018 - 2019</t>
    </r>
  </si>
  <si>
    <r>
      <rPr>
        <sz val="12"/>
        <color theme="1"/>
        <rFont val="Times New Roman"/>
        <family val="1"/>
      </rPr>
      <t xml:space="preserve">MD Ranger </t>
    </r>
    <r>
      <rPr>
        <i/>
        <sz val="12"/>
        <color theme="1"/>
        <rFont val="Times New Roman"/>
        <family val="1"/>
      </rPr>
      <t>2021 Benchmarks Report</t>
    </r>
  </si>
  <si>
    <r>
      <rPr>
        <sz val="12"/>
        <color theme="1"/>
        <rFont val="Times New Roman"/>
        <family val="1"/>
      </rPr>
      <t xml:space="preserve">MedAxiom </t>
    </r>
    <r>
      <rPr>
        <i/>
        <sz val="12"/>
        <color theme="1"/>
        <rFont val="Times New Roman"/>
        <family val="1"/>
      </rPr>
      <t>2020 Cardiovascular Provider Compensation &amp; Production Survey</t>
    </r>
  </si>
  <si>
    <r>
      <rPr>
        <sz val="12"/>
        <color theme="1"/>
        <rFont val="Times New Roman"/>
        <family val="1"/>
      </rPr>
      <t xml:space="preserve">Medical Group Management Association (“MGMA”) </t>
    </r>
    <r>
      <rPr>
        <i/>
        <sz val="12"/>
        <color theme="1"/>
        <rFont val="Times New Roman"/>
        <family val="1"/>
      </rPr>
      <t>2021 DataDive Medical Directorship Compensation Survey</t>
    </r>
    <r>
      <rPr>
        <sz val="12"/>
        <color theme="1"/>
        <rFont val="Times New Roman"/>
        <family val="1"/>
      </rPr>
      <t xml:space="preserve"> (“MGMA </t>
    </r>
    <r>
      <rPr>
        <i/>
        <sz val="12"/>
        <color theme="1"/>
        <rFont val="Times New Roman"/>
        <family val="1"/>
      </rPr>
      <t>Medical Directorship Survey</t>
    </r>
    <r>
      <rPr>
        <sz val="12"/>
        <color theme="1"/>
        <rFont val="Times New Roman"/>
        <family val="1"/>
      </rPr>
      <t>”)</t>
    </r>
  </si>
  <si>
    <r>
      <rPr>
        <sz val="12"/>
        <color theme="1"/>
        <rFont val="Times New Roman"/>
        <family val="1"/>
      </rPr>
      <t xml:space="preserve">MGMA </t>
    </r>
    <r>
      <rPr>
        <i/>
        <sz val="12"/>
        <color theme="1"/>
        <rFont val="Times New Roman"/>
        <family val="1"/>
      </rPr>
      <t>2021 DataDive Provider Compensation Survey</t>
    </r>
    <r>
      <rPr>
        <sz val="12"/>
        <color theme="1"/>
        <rFont val="Times New Roman"/>
        <family val="1"/>
      </rPr>
      <t xml:space="preserve"> (“MGMA</t>
    </r>
    <r>
      <rPr>
        <i/>
        <sz val="12"/>
        <color theme="1"/>
        <rFont val="Times New Roman"/>
        <family val="1"/>
      </rPr>
      <t xml:space="preserve"> Compensation Survey</t>
    </r>
    <r>
      <rPr>
        <vertAlign val="superscript"/>
        <sz val="12"/>
        <color theme="1"/>
        <rFont val="Times New Roman"/>
        <family val="1"/>
      </rPr>
      <t>”</t>
    </r>
    <r>
      <rPr>
        <sz val="12"/>
        <color theme="1"/>
        <rFont val="Times New Roman"/>
        <family val="1"/>
      </rPr>
      <t>)</t>
    </r>
  </si>
  <si>
    <r>
      <rPr>
        <sz val="12"/>
        <color theme="1"/>
        <rFont val="Times New Roman"/>
        <family val="1"/>
      </rPr>
      <t xml:space="preserve">MGMA </t>
    </r>
    <r>
      <rPr>
        <i/>
        <sz val="12"/>
        <color theme="1"/>
        <rFont val="Times New Roman"/>
        <family val="1"/>
      </rPr>
      <t>2017 - 2021 DataDive Provider Compensation Survey (“MGMA Compensation Survey”)</t>
    </r>
  </si>
  <si>
    <r>
      <rPr>
        <sz val="12"/>
        <color theme="1"/>
        <rFont val="Times New Roman"/>
        <family val="1"/>
      </rPr>
      <t xml:space="preserve">Neurosurgery Executives’ Resource Value &amp; Education Society (“NERVES”) </t>
    </r>
    <r>
      <rPr>
        <i/>
        <sz val="12"/>
        <color theme="1"/>
        <rFont val="Times New Roman"/>
        <family val="1"/>
      </rPr>
      <t>Socio-Economic Survey</t>
    </r>
    <r>
      <rPr>
        <sz val="12"/>
        <color theme="1"/>
        <rFont val="Times New Roman"/>
        <family val="1"/>
      </rPr>
      <t xml:space="preserve"> </t>
    </r>
    <r>
      <rPr>
        <i/>
        <sz val="12"/>
        <color theme="1"/>
        <rFont val="Times New Roman"/>
        <family val="1"/>
      </rPr>
      <t>2017 Report Based on 2016 Data</t>
    </r>
  </si>
  <si>
    <r>
      <rPr>
        <sz val="12"/>
        <color theme="1"/>
        <rFont val="Times New Roman"/>
        <family val="1"/>
      </rPr>
      <t xml:space="preserve">Merritt Hawkins </t>
    </r>
    <r>
      <rPr>
        <i/>
        <sz val="12"/>
        <color theme="1"/>
        <rFont val="Times New Roman"/>
        <family val="1"/>
      </rPr>
      <t xml:space="preserve">2021 Review of Physician and Advanced Practitioner Recruiting Incentives </t>
    </r>
  </si>
  <si>
    <t>Joseph A. George, MBA</t>
  </si>
  <si>
    <t>Project Manager Names</t>
  </si>
  <si>
    <t xml:space="preserve">Percentiles </t>
  </si>
  <si>
    <r>
      <t>25</t>
    </r>
    <r>
      <rPr>
        <b/>
        <vertAlign val="superscript"/>
        <sz val="10"/>
        <rFont val="Arial"/>
        <family val="2"/>
      </rPr>
      <t xml:space="preserve">th </t>
    </r>
    <r>
      <rPr>
        <b/>
        <sz val="10"/>
        <rFont val="Arial"/>
        <family val="2"/>
      </rPr>
      <t>Percentile</t>
    </r>
  </si>
  <si>
    <r>
      <t>75</t>
    </r>
    <r>
      <rPr>
        <b/>
        <vertAlign val="superscript"/>
        <sz val="10"/>
        <rFont val="Arial"/>
        <family val="2"/>
      </rPr>
      <t xml:space="preserve">th </t>
    </r>
    <r>
      <rPr>
        <b/>
        <sz val="10"/>
        <rFont val="Arial"/>
        <family val="2"/>
      </rPr>
      <t>Percentile</t>
    </r>
  </si>
  <si>
    <r>
      <t>90</t>
    </r>
    <r>
      <rPr>
        <b/>
        <vertAlign val="superscript"/>
        <sz val="10"/>
        <rFont val="Arial"/>
        <family val="2"/>
      </rPr>
      <t xml:space="preserve">th </t>
    </r>
    <r>
      <rPr>
        <b/>
        <sz val="10"/>
        <rFont val="Arial"/>
        <family val="2"/>
      </rPr>
      <t>Percentile</t>
    </r>
  </si>
  <si>
    <t>3)</t>
  </si>
  <si>
    <t>Other</t>
  </si>
  <si>
    <r>
      <t xml:space="preserve">SullivanCotter, Inc. (“SullivanCotter”) </t>
    </r>
    <r>
      <rPr>
        <i/>
        <sz val="12"/>
        <color theme="1"/>
        <rFont val="Times New Roman"/>
        <family val="1"/>
      </rPr>
      <t>2021 Physician Compensation and Productivity Survey Report</t>
    </r>
    <r>
      <rPr>
        <sz val="12"/>
        <color theme="1"/>
        <rFont val="Times New Roman"/>
        <family val="1"/>
      </rPr>
      <t xml:space="preserve"> (“SullivanCotter </t>
    </r>
    <r>
      <rPr>
        <i/>
        <sz val="12"/>
        <color theme="1"/>
        <rFont val="Times New Roman"/>
        <family val="1"/>
      </rPr>
      <t>Compensation Survey</t>
    </r>
    <r>
      <rPr>
        <sz val="12"/>
        <color theme="1"/>
        <rFont val="Times New Roman"/>
        <family val="1"/>
      </rPr>
      <t>”)</t>
    </r>
  </si>
  <si>
    <t>Incomplete Work Product</t>
  </si>
  <si>
    <t>Gallagher 2021 Medical Director and Physician Executive Survey (“Gallagher Medical Director Survey”)</t>
  </si>
  <si>
    <r>
      <t xml:space="preserve">Gallagher </t>
    </r>
    <r>
      <rPr>
        <i/>
        <sz val="12"/>
        <color theme="1"/>
        <rFont val="Times New Roman"/>
        <family val="1"/>
      </rPr>
      <t xml:space="preserve">2021 Physician Compensation &amp; Production Survey </t>
    </r>
  </si>
  <si>
    <r>
      <t xml:space="preserve">Integrated Healthcare Strategies (“IHS”) </t>
    </r>
    <r>
      <rPr>
        <i/>
        <sz val="12"/>
        <color theme="1"/>
        <rFont val="Times New Roman"/>
        <family val="1"/>
      </rPr>
      <t>2017 Medical Director and Physician Executive Surveys and Gallagher 2021 Medical Director and Physician Executive Survey (“Gallagher Medical Director Survey”)</t>
    </r>
  </si>
  <si>
    <r>
      <t xml:space="preserve">American Medical Group Association (“AMGA”) </t>
    </r>
    <r>
      <rPr>
        <i/>
        <sz val="12"/>
        <color theme="1"/>
        <rFont val="Times New Roman"/>
        <family val="1"/>
      </rPr>
      <t>Medical Group Compensation and Productivity Survey: 2017 and 2021 Reports Based on 2016 and 2020 Data</t>
    </r>
  </si>
  <si>
    <r>
      <t xml:space="preserve">Medical Group Management Association (“MGMA”) </t>
    </r>
    <r>
      <rPr>
        <i/>
        <sz val="12"/>
        <color theme="1"/>
        <rFont val="Times New Roman"/>
        <family val="1"/>
      </rPr>
      <t>2017 and 2021 DataDive Medical Directorship Compensation Surveys (“MGMA Medical Directorship Survey”)</t>
    </r>
  </si>
  <si>
    <r>
      <t xml:space="preserve">SullivanCotter, Inc. (“SullivanCotter”) </t>
    </r>
    <r>
      <rPr>
        <i/>
        <sz val="12"/>
        <color theme="1"/>
        <rFont val="Times New Roman"/>
        <family val="1"/>
      </rPr>
      <t>2017 and 2021 Physician Compensation and Productivity Survey Reports (“SullivanCotter Compensation Survey”)</t>
    </r>
  </si>
  <si>
    <t xml:space="preserve">Montana Hospital Association </t>
  </si>
  <si>
    <t>Community Benefit Guidebook</t>
  </si>
  <si>
    <t>Financial Assistance and Certain Other Community Benefits at Cost</t>
  </si>
  <si>
    <t>a</t>
  </si>
  <si>
    <t>b</t>
  </si>
  <si>
    <t>c</t>
  </si>
  <si>
    <t>d</t>
  </si>
  <si>
    <t>e</t>
  </si>
  <si>
    <t>f</t>
  </si>
  <si>
    <t>g</t>
  </si>
  <si>
    <t>h</t>
  </si>
  <si>
    <t>i</t>
  </si>
  <si>
    <t>j</t>
  </si>
  <si>
    <t>k</t>
  </si>
  <si>
    <t>Financial Assistance and Means-Tested Government Programs</t>
  </si>
  <si>
    <r>
      <t xml:space="preserve">(a) </t>
    </r>
    <r>
      <rPr>
        <sz val="10"/>
        <rFont val="Calibri"/>
        <family val="2"/>
        <scheme val="minor"/>
      </rPr>
      <t>Number of activities or programs (optional)</t>
    </r>
  </si>
  <si>
    <r>
      <t xml:space="preserve">(b) </t>
    </r>
    <r>
      <rPr>
        <sz val="10"/>
        <rFont val="Calibri"/>
        <family val="2"/>
        <scheme val="minor"/>
      </rPr>
      <t>Persons served (optional)</t>
    </r>
  </si>
  <si>
    <r>
      <t xml:space="preserve">(c) </t>
    </r>
    <r>
      <rPr>
        <sz val="10"/>
        <rFont val="Calibri"/>
        <family val="2"/>
        <scheme val="minor"/>
      </rPr>
      <t>Total community benefit expense</t>
    </r>
  </si>
  <si>
    <r>
      <t xml:space="preserve">(d) </t>
    </r>
    <r>
      <rPr>
        <sz val="10"/>
        <rFont val="Calibri"/>
        <family val="2"/>
        <scheme val="minor"/>
      </rPr>
      <t>Direct offsetting revenue</t>
    </r>
  </si>
  <si>
    <r>
      <t xml:space="preserve">(e) </t>
    </r>
    <r>
      <rPr>
        <sz val="10"/>
        <rFont val="Calibri"/>
        <family val="2"/>
        <scheme val="minor"/>
      </rPr>
      <t>Net community benefit expense</t>
    </r>
  </si>
  <si>
    <r>
      <t xml:space="preserve">(f) </t>
    </r>
    <r>
      <rPr>
        <sz val="10"/>
        <rFont val="Calibri"/>
        <family val="2"/>
        <scheme val="minor"/>
      </rPr>
      <t>Percent of total expense</t>
    </r>
  </si>
  <si>
    <t>Other Benefits</t>
  </si>
  <si>
    <r>
      <rPr>
        <b/>
        <sz val="11"/>
        <color theme="1"/>
        <rFont val="Calibri"/>
        <family val="2"/>
        <scheme val="minor"/>
      </rPr>
      <t xml:space="preserve">Total. </t>
    </r>
    <r>
      <rPr>
        <sz val="11"/>
        <color theme="1"/>
        <rFont val="Calibri"/>
        <family val="2"/>
        <scheme val="minor"/>
      </rPr>
      <t>Financial Assistance and Means-Tested Government Programs</t>
    </r>
  </si>
  <si>
    <r>
      <rPr>
        <b/>
        <sz val="11"/>
        <color theme="1"/>
        <rFont val="Calibri"/>
        <family val="2"/>
        <scheme val="minor"/>
      </rPr>
      <t xml:space="preserve">Total. </t>
    </r>
    <r>
      <rPr>
        <sz val="11"/>
        <color theme="1"/>
        <rFont val="Calibri"/>
        <family val="2"/>
        <scheme val="minor"/>
      </rPr>
      <t>Other Benefits</t>
    </r>
  </si>
  <si>
    <r>
      <rPr>
        <b/>
        <sz val="11"/>
        <color theme="1"/>
        <rFont val="Calibri"/>
        <family val="2"/>
        <scheme val="minor"/>
      </rPr>
      <t xml:space="preserve">Total. </t>
    </r>
    <r>
      <rPr>
        <sz val="11"/>
        <color theme="1"/>
        <rFont val="Calibri"/>
        <family val="2"/>
        <scheme val="minor"/>
      </rPr>
      <t>Add lines 7d and 7j</t>
    </r>
  </si>
  <si>
    <r>
      <t xml:space="preserve">Percentage of total expense </t>
    </r>
    <r>
      <rPr>
        <sz val="11"/>
        <color theme="1"/>
        <rFont val="Calibri"/>
        <family val="2"/>
        <scheme val="minor"/>
      </rPr>
      <t>(divide line 9 by line 10; enter in Part I line 7a column (f))</t>
    </r>
  </si>
  <si>
    <t xml:space="preserve">Total expense (enter the amount from Form 990, Part IX, line 25, column (A), including the organizations share of joint venture expenses, and excluding any bad debt expense included on Part IX, line 25) </t>
  </si>
  <si>
    <r>
      <rPr>
        <b/>
        <sz val="11"/>
        <color theme="1"/>
        <rFont val="Calibri"/>
        <family val="2"/>
        <scheme val="minor"/>
      </rPr>
      <t xml:space="preserve"> Net community benefit expense </t>
    </r>
    <r>
      <rPr>
        <sz val="11"/>
        <color theme="1"/>
        <rFont val="Calibri"/>
        <family val="2"/>
        <scheme val="minor"/>
      </rPr>
      <t xml:space="preserve">(subtract line 8 from line 5;  enter in Part 1, line 7a, column (e))                                           </t>
    </r>
  </si>
  <si>
    <r>
      <t xml:space="preserve"> Total direct offsetting revenue </t>
    </r>
    <r>
      <rPr>
        <sz val="11"/>
        <color theme="1"/>
        <rFont val="Calibri"/>
        <family val="2"/>
        <scheme val="minor"/>
      </rPr>
      <t>(add lines 6 and 7; enter in Part1, line 7a column (d))</t>
    </r>
  </si>
  <si>
    <t xml:space="preserve"> Other direct offsetting revenue</t>
  </si>
  <si>
    <r>
      <rPr>
        <b/>
        <sz val="11"/>
        <color theme="1"/>
        <rFont val="Calibri"/>
        <family val="2"/>
        <scheme val="minor"/>
      </rPr>
      <t xml:space="preserve"> </t>
    </r>
    <r>
      <rPr>
        <sz val="11"/>
        <color theme="1"/>
        <rFont val="Calibri"/>
        <family val="2"/>
        <scheme val="minor"/>
      </rPr>
      <t>Revenue from uncompensated care pools or programs</t>
    </r>
  </si>
  <si>
    <t>Direct offsetting revenue</t>
  </si>
  <si>
    <r>
      <rPr>
        <b/>
        <sz val="11"/>
        <color theme="1"/>
        <rFont val="Calibri"/>
        <family val="2"/>
        <scheme val="minor"/>
      </rPr>
      <t xml:space="preserve">Total Community benefit expense  </t>
    </r>
    <r>
      <rPr>
        <sz val="11"/>
        <color theme="1"/>
        <rFont val="Calibri"/>
        <family val="2"/>
        <scheme val="minor"/>
      </rPr>
      <t>(add lines 3 and 4; enter in Part 1 line 7a, column c)</t>
    </r>
  </si>
  <si>
    <r>
      <rPr>
        <b/>
        <sz val="11"/>
        <color theme="1"/>
        <rFont val="Calibri"/>
        <family val="2"/>
        <scheme val="minor"/>
      </rPr>
      <t xml:space="preserve"> </t>
    </r>
    <r>
      <rPr>
        <sz val="11"/>
        <color theme="1"/>
        <rFont val="Calibri"/>
        <family val="2"/>
        <scheme val="minor"/>
      </rPr>
      <t>Estimated cost (multiply line 1 by line 2, or obtain from cost accounting)</t>
    </r>
  </si>
  <si>
    <r>
      <rPr>
        <b/>
        <sz val="11"/>
        <color theme="1"/>
        <rFont val="Calibri"/>
        <family val="2"/>
        <scheme val="minor"/>
      </rPr>
      <t xml:space="preserve"> </t>
    </r>
    <r>
      <rPr>
        <sz val="11"/>
        <color theme="1"/>
        <rFont val="Calibri"/>
        <family val="2"/>
        <scheme val="minor"/>
      </rPr>
      <t>Ratio of patient care cost to charges (from Worksheet 2, if used)</t>
    </r>
  </si>
  <si>
    <t>Total community benefit expense</t>
  </si>
  <si>
    <r>
      <rPr>
        <b/>
        <sz val="11"/>
        <color theme="1"/>
        <rFont val="Calibri"/>
        <family val="2"/>
        <scheme val="minor"/>
      </rPr>
      <t xml:space="preserve">  </t>
    </r>
    <r>
      <rPr>
        <sz val="11"/>
        <color theme="1"/>
        <rFont val="Calibri"/>
        <family val="2"/>
        <scheme val="minor"/>
      </rPr>
      <t>Amount of gross patient charges written off under financial assistance policies</t>
    </r>
  </si>
  <si>
    <t>Gross patient charges</t>
  </si>
  <si>
    <t>Worksheet 1.    Financial Assistance at Cost (Part I, Line 7a)</t>
  </si>
  <si>
    <t>Calculation of ratio of patient care costs to charges</t>
  </si>
  <si>
    <t>Adjusted patient care charges (subtract line 9 from line 8)</t>
  </si>
  <si>
    <t>Gross charges for community benefit programs</t>
  </si>
  <si>
    <t>Less: adjustments</t>
  </si>
  <si>
    <t>Patient care charges</t>
  </si>
  <si>
    <t>Adjusted patient care cost (subtract line 6 from line 1)</t>
  </si>
  <si>
    <t>Total adjustments (add lines 2 though 5)</t>
  </si>
  <si>
    <t>Total community building expense</t>
  </si>
  <si>
    <t>Medicaid provider taxes, fees and assessments</t>
  </si>
  <si>
    <t>Nonpatient care activities</t>
  </si>
  <si>
    <t>Less adjustments</t>
  </si>
  <si>
    <t>Total operating expense</t>
  </si>
  <si>
    <t>Patient care cost</t>
  </si>
  <si>
    <t>Worksheet 2.    Ratio of Patient Care Costs to Charges</t>
  </si>
  <si>
    <t xml:space="preserve">Total expense (enter the amount from Form 990, Part IX, line 25, column (A), including the organizations share of joint venture expenses, and excluding any bad debt expense included on Part IX, line 25, in both columns (A) and (B)) </t>
  </si>
  <si>
    <r>
      <t xml:space="preserve">Total direct offsetting revenue </t>
    </r>
    <r>
      <rPr>
        <sz val="11"/>
        <color theme="1"/>
        <rFont val="Calibri"/>
        <family val="2"/>
        <scheme val="minor"/>
      </rPr>
      <t xml:space="preserve">(add lines 6 through 8; enter amount from column (A) in Part I, line 7b, column (d), and enter amount from column (B) in Part I, line 7c, column (d)) </t>
    </r>
  </si>
  <si>
    <t>Other Revenue</t>
  </si>
  <si>
    <t>Payments from uncompensated care pools or programs</t>
  </si>
  <si>
    <t>Net patient service revenue</t>
  </si>
  <si>
    <t>Cost (multiply line 1 by line 2, or obtain from cost accounting)</t>
  </si>
  <si>
    <t>Ratio of patient care cost to charges (from Worksheet 2, if used)</t>
  </si>
  <si>
    <t>Gross patient charges from the programs</t>
  </si>
  <si>
    <t>Worksheet 3.    Medicaid and Other Means-Tested Government Health Programs (Part 1 lines 7b and 7c)</t>
  </si>
  <si>
    <t>3d.</t>
  </si>
  <si>
    <t>d.</t>
  </si>
  <si>
    <t>3c.</t>
  </si>
  <si>
    <t>c.</t>
  </si>
  <si>
    <t>3b.</t>
  </si>
  <si>
    <t>b.</t>
  </si>
  <si>
    <t>3a.</t>
  </si>
  <si>
    <t>a.</t>
  </si>
  <si>
    <t>1j.</t>
  </si>
  <si>
    <t>j.</t>
  </si>
  <si>
    <t>1i.</t>
  </si>
  <si>
    <t>i.</t>
  </si>
  <si>
    <t>1h.</t>
  </si>
  <si>
    <t>h.</t>
  </si>
  <si>
    <t>1g.</t>
  </si>
  <si>
    <t>g.</t>
  </si>
  <si>
    <t>1f.</t>
  </si>
  <si>
    <t>f.</t>
  </si>
  <si>
    <t>1e.</t>
  </si>
  <si>
    <t>e.</t>
  </si>
  <si>
    <t>1d.</t>
  </si>
  <si>
    <t>1c.</t>
  </si>
  <si>
    <t>1b.</t>
  </si>
  <si>
    <t>1a.</t>
  </si>
  <si>
    <t>Community health improvement services</t>
  </si>
  <si>
    <t>(B)                                             Direct offsetting revenue</t>
  </si>
  <si>
    <t>Worksheet 4.    Community Health Improvement Services and Community Benefit Operations (Part 1, line 7e)</t>
  </si>
  <si>
    <r>
      <t xml:space="preserve">Percentage of total expense </t>
    </r>
    <r>
      <rPr>
        <sz val="11"/>
        <color theme="1"/>
        <rFont val="Calibri"/>
        <family val="2"/>
        <scheme val="minor"/>
      </rPr>
      <t>(line 13 divided by line 14; enter amount in Part I, line 7f, column (f))</t>
    </r>
  </si>
  <si>
    <t>Other revenue</t>
  </si>
  <si>
    <t>Continuing health professions education reimbursement/tuition</t>
  </si>
  <si>
    <t>Medicare reimbursement for direct GME</t>
  </si>
  <si>
    <r>
      <t xml:space="preserve">Total community benefit expense </t>
    </r>
    <r>
      <rPr>
        <sz val="11"/>
        <color theme="1"/>
        <rFont val="Calibri"/>
        <family val="2"/>
        <scheme val="minor"/>
      </rPr>
      <t>(add lines 1 through 6; enter in line 7f, column (c))</t>
    </r>
  </si>
  <si>
    <t>Other students</t>
  </si>
  <si>
    <t>Continuing health professions education</t>
  </si>
  <si>
    <t>Other allied health professions, students</t>
  </si>
  <si>
    <t>Nurses</t>
  </si>
  <si>
    <t>Medical students</t>
  </si>
  <si>
    <t>Totals</t>
  </si>
  <si>
    <t>Worksheet 5.    Health Professions Education (Part I line 7f)</t>
  </si>
  <si>
    <r>
      <rPr>
        <b/>
        <sz val="11"/>
        <color theme="1"/>
        <rFont val="Calibri"/>
        <family val="2"/>
        <scheme val="minor"/>
      </rPr>
      <t xml:space="preserve">Percent of total expenses </t>
    </r>
    <r>
      <rPr>
        <sz val="11"/>
        <color theme="1"/>
        <rFont val="Calibri"/>
        <family val="2"/>
        <scheme val="minor"/>
      </rPr>
      <t>(line 7, column (E) divided by line 8, enter in Part I, line 7g, column (f))</t>
    </r>
  </si>
  <si>
    <r>
      <t xml:space="preserve">Net community benefit </t>
    </r>
    <r>
      <rPr>
        <sz val="11"/>
        <color theme="1"/>
        <rFont val="Calibri"/>
        <family val="2"/>
        <scheme val="minor"/>
      </rPr>
      <t>(subtract line 6 from line 3; enter column (E) in Part 1 line 7g, column(e))</t>
    </r>
  </si>
  <si>
    <r>
      <t xml:space="preserve">Total direct offsetting revenue </t>
    </r>
    <r>
      <rPr>
        <sz val="11"/>
        <color theme="1"/>
        <rFont val="Calibri"/>
        <family val="2"/>
        <scheme val="minor"/>
      </rPr>
      <t>(add lines 4 and 5; enter column (E) in Part 1, line 7g,column (d))</t>
    </r>
  </si>
  <si>
    <r>
      <t xml:space="preserve">Total community benefit expense </t>
    </r>
    <r>
      <rPr>
        <sz val="11"/>
        <color theme="1"/>
        <rFont val="Calibri"/>
        <family val="2"/>
        <scheme val="minor"/>
      </rPr>
      <t>(Multiple line 1 by line 2, or obtain from cost accounting; enter column (E) in Part 1 line 7g, column (c))</t>
    </r>
  </si>
  <si>
    <t>Total community benefit expenses</t>
  </si>
  <si>
    <t>Gross patient charges from programs</t>
  </si>
  <si>
    <t>(D)             Financial assistance</t>
  </si>
  <si>
    <t>(B)                                             Bad debt</t>
  </si>
  <si>
    <t>Worksheet 6.    Subsidized Health Services (Part 1, line 7g)</t>
  </si>
  <si>
    <t>License fees and royalties</t>
  </si>
  <si>
    <r>
      <t xml:space="preserve">Total community benefit expenses </t>
    </r>
    <r>
      <rPr>
        <sz val="11"/>
        <color theme="1"/>
        <rFont val="Calibri"/>
        <family val="2"/>
        <scheme val="minor"/>
      </rPr>
      <t>(add lines 1 and 2; enter in Part I, line 7h, column (c))</t>
    </r>
  </si>
  <si>
    <t>Indirect costs</t>
  </si>
  <si>
    <t>Direct costs</t>
  </si>
  <si>
    <r>
      <t xml:space="preserve">Net community benefit expense </t>
    </r>
    <r>
      <rPr>
        <sz val="11"/>
        <color theme="1"/>
        <rFont val="Calibri"/>
        <family val="2"/>
        <scheme val="minor"/>
      </rPr>
      <t>(subtract line 2 from line 1; enter on Part I, column (e))</t>
    </r>
  </si>
  <si>
    <t>(A)                Cash contributions</t>
  </si>
  <si>
    <t>Worksheet 8.    Cash and In-Kind contributions for Community Benefit (Part 1, line 7i)</t>
  </si>
  <si>
    <t>Ratio of patient care costs to charges (divide line 7 by line 10; enter on applicable lines of Worksheets 1, 3, or 6)</t>
  </si>
  <si>
    <t>(A)                              Total community benefit expense</t>
  </si>
  <si>
    <t>Worksheet subtotal</t>
  </si>
  <si>
    <t>Worksheet Total</t>
  </si>
  <si>
    <t>Total Expense</t>
  </si>
  <si>
    <t>(A)                       Total community benefit expense</t>
  </si>
  <si>
    <t>(C)                    Medicaid and other means-tested government Health Programs</t>
  </si>
  <si>
    <t>(E)                         Totals (subtract columns (B), (C) and (D) from column (A))</t>
  </si>
  <si>
    <t>Program name:</t>
  </si>
  <si>
    <t>Worksheet subtotal (add lines 1a through 1j)</t>
  </si>
  <si>
    <t>Worksheet subtotal (add lines 3a through 3d)</t>
  </si>
  <si>
    <t xml:space="preserve">Total Expense (enter the amount from Form 990, Part IX, line 25, column (A), including the organizations share of joint venture expenses, and excluding any bad debt expense included on Part IX, line 25) </t>
  </si>
  <si>
    <r>
      <rPr>
        <b/>
        <sz val="11"/>
        <color theme="1"/>
        <rFont val="Calibri"/>
        <family val="2"/>
        <scheme val="minor"/>
      </rPr>
      <t>Worksheet Total</t>
    </r>
    <r>
      <rPr>
        <sz val="11"/>
        <color theme="1"/>
        <rFont val="Calibri"/>
        <family val="2"/>
        <scheme val="minor"/>
      </rPr>
      <t xml:space="preserve"> (add lines 2 and 4; enter amounts from columns (A), (B), and (C) in Part I, Line 7e, columns (c), (d) and (e) respectively)</t>
    </r>
  </si>
  <si>
    <r>
      <rPr>
        <b/>
        <sz val="11"/>
        <color theme="1"/>
        <rFont val="Calibri"/>
        <family val="2"/>
        <scheme val="minor"/>
      </rPr>
      <t>Percent of total expense</t>
    </r>
    <r>
      <rPr>
        <sz val="11"/>
        <color theme="1"/>
        <rFont val="Calibri"/>
        <family val="2"/>
        <scheme val="minor"/>
      </rPr>
      <t xml:space="preserve"> (line 5, column (C) divided by line 6; enter amount in Part I, line 7e, column (f))</t>
    </r>
  </si>
  <si>
    <t>Community benefit operations</t>
  </si>
  <si>
    <t>(c)                                      Net community benefit expense                (subtract col. (B) from Col. (A) for lines 1-5)</t>
  </si>
  <si>
    <r>
      <rPr>
        <b/>
        <sz val="11"/>
        <color theme="1"/>
        <rFont val="Calibri"/>
        <family val="2"/>
        <scheme val="minor"/>
      </rPr>
      <t xml:space="preserve"> Net community benefit expense </t>
    </r>
    <r>
      <rPr>
        <sz val="11"/>
        <color theme="1"/>
        <rFont val="Calibri"/>
        <family val="2"/>
        <scheme val="minor"/>
      </rPr>
      <t xml:space="preserve">(subtract  line 6 minus line 3;  enter in Part 1, line 7h, column (e))                                           </t>
    </r>
  </si>
  <si>
    <t>(B)                                             In-Kind contributions</t>
  </si>
  <si>
    <t>(C)                 Total</t>
  </si>
  <si>
    <t>Part I:  Financial Assistance and Certain Other Community Benefits at Cost</t>
  </si>
  <si>
    <t>Line 7a:  Financial Assistance at Cost (from Worksheet 1)</t>
  </si>
  <si>
    <t>Key definitions related to financial assistance at cost are as follows:</t>
  </si>
  <si>
    <t>Gross patient charges means the total charges at the organization’s full established rates for the provision of patient care service before deductions from revenue are applied.</t>
  </si>
  <si>
    <t xml:space="preserve">Revenue from uncompensated care pools or programs means payments received from a state, including Upper Payment Limit (UPL) funding and Medicaid DSH funds, as direct offsetting revenue for financial assistance or to enhance Medicaid reimbursement rates.  </t>
  </si>
  <si>
    <t>Key items to include within this category:</t>
  </si>
  <si>
    <t>Financial assistance reported as costs, not charges</t>
  </si>
  <si>
    <t>Costs of free care based on the organization’s FAP</t>
  </si>
  <si>
    <t>Costs of partially discounted care based on the organization’s FAP</t>
  </si>
  <si>
    <t>Provider taxes, assessments, fees associated with Medicaid DSH funds used entirely or partially to offset the cost of financial assistance</t>
  </si>
  <si>
    <t>Taxes paid into a state high-risk pool (to obtain medical insurance coverage) to benefit the community in improved access to care</t>
  </si>
  <si>
    <t>Costs associated with out-of-pocket amounts related to copayments and deductibles for those with Medicaid and other low-income patients.  Organization’s FAP should specifically provide for these costs as grants to assist underinsured patients.</t>
  </si>
  <si>
    <t>Key items to exclude within this category:</t>
  </si>
  <si>
    <t>Bad debts</t>
  </si>
  <si>
    <t>Uncollectible charges</t>
  </si>
  <si>
    <t>Bad debts and/or uncollectible charges recorded as revenue and subsequently written off due to patient’s failure to pay</t>
  </si>
  <si>
    <t>Medicaid losses (reported elsewhere)</t>
  </si>
  <si>
    <t>Medicare losses (reported elsewhere)</t>
  </si>
  <si>
    <t>Discounts not described in the organization’s FAP</t>
  </si>
  <si>
    <t>Discounts provided to self-pay patients</t>
  </si>
  <si>
    <t>Discounts provided to prompt pay patients</t>
  </si>
  <si>
    <t>Contractual adjustments with any third-party payers</t>
  </si>
  <si>
    <r>
      <rPr>
        <b/>
        <sz val="11"/>
        <color theme="1"/>
        <rFont val="Calibri"/>
        <family val="2"/>
        <scheme val="minor"/>
      </rPr>
      <t xml:space="preserve"> </t>
    </r>
    <r>
      <rPr>
        <sz val="11"/>
        <color theme="1"/>
        <rFont val="Calibri"/>
        <family val="2"/>
        <scheme val="minor"/>
      </rPr>
      <t>Medicaid provider taxes, fees and assessments</t>
    </r>
  </si>
  <si>
    <t>Line 7b:  Medicaid (from Worksheet 3, column a)</t>
  </si>
  <si>
    <t>Consider the following to include within the calculation:</t>
  </si>
  <si>
    <t>Medicaid (fee for service)</t>
  </si>
  <si>
    <t>Medicaid</t>
  </si>
  <si>
    <t>Medicaid, including managed care plans</t>
  </si>
  <si>
    <t>Medicaid denied claims if patient was eligible and services are “medically necessary”</t>
  </si>
  <si>
    <t>Uncollected Medicaid co-pays written off by the organization if in accordance with the FAP</t>
  </si>
  <si>
    <t>Include from all states, not just from the organization’s home state</t>
  </si>
  <si>
    <t>Line 7c:  Costs of other means-tested government programs (from Worksheet 3, column b)</t>
  </si>
  <si>
    <t>Include revenues/expenses from all states, not just from the state in which is considered the home state</t>
  </si>
  <si>
    <t>State and local indigent care programs for those individuals ineligible for Medicaid</t>
  </si>
  <si>
    <t>State or local programs intended for those qualifying based on income and/or assets</t>
  </si>
  <si>
    <t>Other federal, state, or local health care programs</t>
  </si>
  <si>
    <t>Children’s Health Insurance Program (CHIP)</t>
  </si>
  <si>
    <t>State Children’s Health Insurance Program (SCHIP)</t>
  </si>
  <si>
    <t>Exclude from the calculation:</t>
  </si>
  <si>
    <t>Any other government health care programs that are not means-tested</t>
  </si>
  <si>
    <t>Indian Health Service since not a means-tested public program</t>
  </si>
  <si>
    <t>CHAMPUS associated losses since not a means-tested public program</t>
  </si>
  <si>
    <t>Veterans Administration since not a means-tested public program</t>
  </si>
  <si>
    <t>Medicare shortfalls</t>
  </si>
  <si>
    <t>Medicare losses</t>
  </si>
  <si>
    <r>
      <rPr>
        <b/>
        <sz val="11"/>
        <color theme="1"/>
        <rFont val="Calibri"/>
        <family val="2"/>
        <scheme val="minor"/>
      </rPr>
      <t xml:space="preserve">IRS Instructions: </t>
    </r>
    <r>
      <rPr>
        <sz val="11"/>
        <color theme="1"/>
        <rFont val="Calibri"/>
        <family val="2"/>
        <scheme val="minor"/>
      </rPr>
      <t xml:space="preserve"> Financial assistance at cost is also referenced as charity care.  Financial assistance includes free or discounted health services provided to persons who meet the organization’s criteria for financial assistance and are unable to pay for all or a portion of the services.  Financial assistance does not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r>
  </si>
  <si>
    <r>
      <rPr>
        <b/>
        <sz val="11"/>
        <color theme="1"/>
        <rFont val="Calibri"/>
        <family val="2"/>
        <scheme val="minor"/>
      </rPr>
      <t>General Considerations:</t>
    </r>
    <r>
      <rPr>
        <sz val="11"/>
        <color theme="1"/>
        <rFont val="Calibri"/>
        <family val="2"/>
        <scheme val="minor"/>
      </rPr>
      <t xml:space="preserve">  This category includes care provided for free or at a discounted rate to individuals unable to afford care and unable to pay.  These individuals meet the eligibility criteria as established within the Financial Assistance Policy (FAP) as approved by each organization.  </t>
    </r>
  </si>
  <si>
    <r>
      <t>IRS Instructions:</t>
    </r>
    <r>
      <rPr>
        <sz val="11"/>
        <color theme="1"/>
        <rFont val="Calibri"/>
        <family val="2"/>
        <scheme val="minor"/>
      </rPr>
      <t xml:space="preserve">  Medicaid means the United States health program for individuals and families with low incomes and resources.  </t>
    </r>
  </si>
  <si>
    <r>
      <t>General Considerations:</t>
    </r>
    <r>
      <rPr>
        <sz val="11"/>
        <color theme="1"/>
        <rFont val="Calibri"/>
        <family val="2"/>
        <scheme val="minor"/>
      </rPr>
      <t xml:space="preserve">  Include government health programs specifically intended for low-income individuals.</t>
    </r>
  </si>
  <si>
    <r>
      <t>IRS Instructions:</t>
    </r>
    <r>
      <rPr>
        <sz val="11"/>
        <color theme="1"/>
        <rFont val="Calibri"/>
        <family val="2"/>
        <scheme val="minor"/>
      </rPr>
      <t xml:space="preserve">  Other means-tested government programs are government-sponsored health programs where eligibility for benefits or coverage is determined by the recipient’s income or assets.</t>
    </r>
  </si>
  <si>
    <r>
      <t xml:space="preserve">Total community benefit expense </t>
    </r>
    <r>
      <rPr>
        <sz val="11"/>
        <color theme="1"/>
        <rFont val="Calibri"/>
        <family val="2"/>
        <scheme val="minor"/>
      </rPr>
      <t>(add lines 3 and 4; enter amount from column (A) in Part I, line 7b, column (c); and enter amount form Column (B) in Part I, line 7c, column (c))</t>
    </r>
  </si>
  <si>
    <t>Line 7e:  Community health improvement services and community benefit operations (Worksheet 4)</t>
  </si>
  <si>
    <t>Has the organization conducted any of the following as part of community benefit operations?  If so, consider including the following:</t>
  </si>
  <si>
    <r>
      <rPr>
        <b/>
        <sz val="11"/>
        <color theme="1"/>
        <rFont val="Calibri"/>
        <family val="2"/>
        <scheme val="minor"/>
      </rPr>
      <t>General Considerations:</t>
    </r>
    <r>
      <rPr>
        <sz val="11"/>
        <color theme="1"/>
        <rFont val="Calibri"/>
        <family val="2"/>
        <scheme val="minor"/>
      </rPr>
      <t xml:space="preserve">  Activities focused on the improvement of community health, including education, outreach services, prevention services without generating patient bills. Services may include a nominal fee, if any.</t>
    </r>
  </si>
  <si>
    <t>Activities/costs associated with conducting community health needs assessments, including assigned staff</t>
  </si>
  <si>
    <t>Community benefit program administration, including software costs associated with supporting the community benefit program</t>
  </si>
  <si>
    <t>Activities associated with fundraising for community benefit programs</t>
  </si>
  <si>
    <t>Activities associated with grant writing for community benefit programs</t>
  </si>
  <si>
    <t>Activities/programs that achieve a community benefit objective</t>
  </si>
  <si>
    <t xml:space="preserve"> -  Improving access to health services
 -  Enhancing public health
 -  Advancing increased general knowledge
 -  Relief of a government burden to improve health</t>
  </si>
  <si>
    <t>Activities/programs broadly available to the public and serve low-income consumers or underserved individuals</t>
  </si>
  <si>
    <t>Activities/programs that reduce geographic, financial, or cultural barriers to accessing health services, and if ceased, would result in access problems (i.e., longer wait times, longer travel distances)</t>
  </si>
  <si>
    <t>Activities/programs that address federal, state, or local public health priorities such as eliminating disparities in access to health care services or disparities in health status among different populations</t>
  </si>
  <si>
    <t>Activities/programs that reduce or eliminate a barrier to access</t>
  </si>
  <si>
    <t>Activities/programs that leverage or enhance public health department activities such as childhood immunization efforts</t>
  </si>
  <si>
    <t>Activities/programs that would cease to exist or for which the community would lose access, if unavailable</t>
  </si>
  <si>
    <t>Activities/programs that strengthen community health resilience by improving the ability of a community to withstand and recover from public health emergencies</t>
  </si>
  <si>
    <t>Activities/programs centered around public health goals or initiatives (i.e., Healthy People)</t>
  </si>
  <si>
    <t>Activities/programs for which the community’s health status would decline if not available</t>
  </si>
  <si>
    <t>Activities/programs for which a public health agency provides comparable services</t>
  </si>
  <si>
    <t>Activities/programs for which involve a public health partner</t>
  </si>
  <si>
    <t>Activities/programs that would become the responsibility of government or another tax-exempt organization or increase the health-related costs of the government or another tax-exempt organization</t>
  </si>
  <si>
    <t>Activities/programs also provided by the government (same or similar)</t>
  </si>
  <si>
    <t>Activities/programs for which the government provides financial support (i.e., funding from the Centers for Disease Control and Prevention)</t>
  </si>
  <si>
    <t>Activities/programs that advance increased general knowledge through education or research that benefits the public</t>
  </si>
  <si>
    <t>Activities/programs associated with chronic disease management and case management of those individuals considered underinsured and uninsured-beyond routine discharge planning</t>
  </si>
  <si>
    <t>Community health education</t>
  </si>
  <si>
    <t>Immunizations for low-income children</t>
  </si>
  <si>
    <t>Health screening program in low-income community (targeted to underinsured and uninsured persons to provide follow-up care, if needed, and access to services)</t>
  </si>
  <si>
    <t xml:space="preserve"> -  Blood pressure measurements
 -  Cholesterol checks/Lipid profiles
 -  School physicals (when related to a demonstrated need for vulnerable populations)
 -  Sports physicals (when related to a demonstrated need for vulnerable populations)
 -  Stroke risks
 -  Eye examinations
 -  Hearing screenings
 -  Skin cancer screenings
 -  Mammography screenings
 -  Prostate screenings
 -  Colon cancer screenings
 -  Osteoporosis screenings
 -  Behavioral health screenings</t>
  </si>
  <si>
    <t>Clinics for underinsured and uninsured individuals</t>
  </si>
  <si>
    <t xml:space="preserve"> -  Include costs associated with operation
 -  Include costs associated with facilities and overhead
 -  Include costs associated with lab and medication costs</t>
  </si>
  <si>
    <t>Mobile Units, delivering primary care, dental care, etc. to underserved communities on an occasional or one-time basis</t>
  </si>
  <si>
    <t>Health care support services focused on enrollment services in public programs and transportation</t>
  </si>
  <si>
    <t>Telephone information services (i.e., Ask a Nurse, medical/mental health service hotlines or other similar hotline as long as not provided for marketing purposes)</t>
  </si>
  <si>
    <t>Self-help programs, including smoking cessation, exercise, and weight loss/nutrition programs</t>
  </si>
  <si>
    <t>Wellness programs, including anger management programs, stress management classes</t>
  </si>
  <si>
    <t>Community health education specific to public health priorities (i.e., diabetes, heart disease)</t>
  </si>
  <si>
    <t>Community health education lectures and workshops to various community groups</t>
  </si>
  <si>
    <t>Community health promotion and/or wellness programs for educational purposes</t>
  </si>
  <si>
    <t>Newsletters available for distribution to the community if focused on education specific to community health issues and available health and social services</t>
  </si>
  <si>
    <t>Caregiver training for persons caring for family members at home</t>
  </si>
  <si>
    <t>Outreach services (i.e., children, seniors to remain in homes)</t>
  </si>
  <si>
    <t>Health fairs specific to community health needs</t>
  </si>
  <si>
    <t>Prevention services</t>
  </si>
  <si>
    <t>Mental health assistance</t>
  </si>
  <si>
    <t xml:space="preserve">Support groups related to community need (i.e., diseases and disabilities, grief, infertility, support for patient families, managing chronic disease, prevention of child abuse), including costs to run support groups </t>
  </si>
  <si>
    <t>Community-based chaplaincy programs or community-based spiritual care</t>
  </si>
  <si>
    <t>Physician referral programs for those needing access to Medicaid and uninsured individuals</t>
  </si>
  <si>
    <t>Personal response systems (i.e., Lifeline)</t>
  </si>
  <si>
    <t>Transportation programs for patients and families to provide greater patient access to care</t>
  </si>
  <si>
    <t>Taxi vouchers for low-income individuals</t>
  </si>
  <si>
    <t>Consumer health libraries</t>
  </si>
  <si>
    <t>Community news releases and other media instruments for purposes of education of the public about specific health issues</t>
  </si>
  <si>
    <t>School health education programs</t>
  </si>
  <si>
    <t>Do not include:</t>
  </si>
  <si>
    <t>Activities related to routine or required care/services</t>
  </si>
  <si>
    <t>Activities primarily provided for marketing purposes (consider location of activities, meaning low-income community vs. upscale mall or community)</t>
  </si>
  <si>
    <t>Activities that are more beneficial to the organization than the community serving as a cost of doing business (i.e., vaccinations for employees only designed to reduce absenteeism)</t>
  </si>
  <si>
    <t>Activities/programs or donations that are unrelated to the organization’s exempt purpose and mission (i.e., donation of a score board to a local school)</t>
  </si>
  <si>
    <t>Activities designed to primarily increase referrals of patients with third-party coverage</t>
  </si>
  <si>
    <t>Activities required for licensure or accreditation (costs associated with standard of care or designed to meet minimum regulatory requirements, discharge planning assistance)</t>
  </si>
  <si>
    <t>Programs only serving hospital’s patients for post-discharge services with a return on investment to the hospitals</t>
  </si>
  <si>
    <t>Patient education programs that are a part of comprehensive patient care (i.e., diabetes education specific to patients only)</t>
  </si>
  <si>
    <t>Education programs specific to employees, including various wellness and health promotion, provided by the organization as an employee benefit</t>
  </si>
  <si>
    <t>Clinics where a fee is charged and/or patient bills generated that result in a profit for the hospital</t>
  </si>
  <si>
    <t>Health education programs for a fee that results in a profit for the hospital</t>
  </si>
  <si>
    <t>Programs target to “covered lives” only or for those for which the hospital bears financial risk</t>
  </si>
  <si>
    <t xml:space="preserve">Activities restricted to individuals affiliated with the organization only (i.e., employees and physicians of the organization)	</t>
  </si>
  <si>
    <t>Activities for which expenses are not generated (i.e., time spent by volunteers and employees)</t>
  </si>
  <si>
    <t>Community newsletters if focus is for marketing purposes</t>
  </si>
  <si>
    <t>Community calendars if focus is for marketing purposes</t>
  </si>
  <si>
    <t>Advertisements/media releases with health messages for marketing purposes</t>
  </si>
  <si>
    <t>Translation and interpreter services required of all providers</t>
  </si>
  <si>
    <t>Activities unrelated to community health needs</t>
  </si>
  <si>
    <t>Line 7f:  Health professions education (Worksheet 5)</t>
  </si>
  <si>
    <r>
      <rPr>
        <b/>
        <sz val="11"/>
        <color theme="1"/>
        <rFont val="Calibri"/>
        <family val="2"/>
        <scheme val="minor"/>
      </rPr>
      <t xml:space="preserve">IRS Instructions: </t>
    </r>
    <r>
      <rPr>
        <sz val="11"/>
        <color theme="1"/>
        <rFont val="Calibri"/>
        <family val="2"/>
        <scheme val="minor"/>
      </rPr>
      <t xml:space="preserve"> Health professions education means educational programs that result in a degree, a certificate, or training necessary to be licensed to practice as a health professional, as required by state law, or continuing education necessary to retain state license or certification by a board in the individual’s health profession specialty.  It </t>
    </r>
    <r>
      <rPr>
        <u/>
        <sz val="11"/>
        <color theme="1"/>
        <rFont val="Calibri"/>
        <family val="2"/>
        <scheme val="minor"/>
      </rPr>
      <t>does not</t>
    </r>
    <r>
      <rPr>
        <sz val="11"/>
        <color theme="1"/>
        <rFont val="Calibri"/>
        <family val="2"/>
        <scheme val="minor"/>
      </rPr>
      <t xml:space="preserve"> include education or training programs available exclusively to the organization’s employees and medical staff or scholarships provided to those individuals.  However, it does include education programs if the primary purpose of such programs is to educate health professionals in the broader community.  Costs for medical residents and interns can be included, even if they are considered “employees’ for purposes of Form W-2 reporting.</t>
    </r>
  </si>
  <si>
    <t>Did your organization incur any of the following costs for health professions education?  If so, include within the calculation:</t>
  </si>
  <si>
    <t>Scholarships for community members</t>
  </si>
  <si>
    <t>Continuing medical education for community physicians and accessible to all qualified physicians (if eligible for continuing education credit by an accredited society or health care professional society or those that establish standards or accreditations)</t>
  </si>
  <si>
    <t>Continuing medical education offered to physicians outside of the medical staff on subjects the organization serves as an expert</t>
  </si>
  <si>
    <t>Graduate medical education considered allowable by the Medicare program</t>
  </si>
  <si>
    <t>Expenses associated with training and precepting medical students</t>
  </si>
  <si>
    <t>Operation costs associated with nursing school, if applicable</t>
  </si>
  <si>
    <t>Internships/externships when on-site training of nurses (i.e., LVN or LPN) is subsidized by the hospital</t>
  </si>
  <si>
    <t>Continuing nursing education if accessible to all professionals within the community (if eligible for continuing education credit by an accredited society or health care professional society or those that establish standards or accreditations)</t>
  </si>
  <si>
    <t>Costs related to underwriting faculty positions in nursing schools due to nursing shortages and faculty shortages</t>
  </si>
  <si>
    <t>Nurse education if graduates may seek employment at any organization</t>
  </si>
  <si>
    <t>Costs connected with clinical staff hours when the staff are unavailable due to the time dedicated to instructing, training, or precepting students</t>
  </si>
  <si>
    <t>Additional compensation, when paid, to nurses and other staff members when serving as preceptors for nursing and other allied health professions</t>
  </si>
  <si>
    <t>Costs associated with training nurses to serve as preceptors</t>
  </si>
  <si>
    <t>Costs associated with time spent by instructors as they interact in the classroom setting and labs</t>
  </si>
  <si>
    <t>Training of those individuals within the areas of occupational health or outpatient facilities</t>
  </si>
  <si>
    <t>Unpaid costs of medical translator training beyond the items mandated</t>
  </si>
  <si>
    <t>Stipends, fringe benefits of interns, residents, and fellows in accredited graduate medical education programs</t>
  </si>
  <si>
    <t>Salaries and fringe benefits of faculty directly related to intern and resident education</t>
  </si>
  <si>
    <t>Salaries and fringe benefits of faculty directly related to teaching:</t>
  </si>
  <si>
    <t xml:space="preserve"> -  Students enrolled in nursing programs that are licensed by state law or, if licensing is not required, accredited by the recognized national professional organization for particular activity</t>
  </si>
  <si>
    <t xml:space="preserve"> -  Students enrolled in allied health professions education programs, licensed by state law or, if licensing is not required, accredited by the recognized national professional organization for the particular activity, including, but not limited to, programs in pharmacy, occupational therapy, dietetics, and pastoral care</t>
  </si>
  <si>
    <t>Do not include the following as health professions education for community benefit purposes:</t>
  </si>
  <si>
    <t>Education programs exclusive to the organization’s employees or medical staff</t>
  </si>
  <si>
    <t>In-service training</t>
  </si>
  <si>
    <t>Orientation programs</t>
  </si>
  <si>
    <t>Routine professional development</t>
  </si>
  <si>
    <t>Internal mentoring programs</t>
  </si>
  <si>
    <t>Joint appointments with educational institutions and medical schools</t>
  </si>
  <si>
    <t>Costs if nursing students are required to work for the organization</t>
  </si>
  <si>
    <t>Scholarships for staff members benefitting the organization more than the community</t>
  </si>
  <si>
    <t>Continuing medical education for hospital’s own medical staff (restrictions to hospital team members only)</t>
  </si>
  <si>
    <t>Nurse education if graduates are required to become hospital’s employees (service restrictions benefit organization and not community as a whole)</t>
  </si>
  <si>
    <t>Mentoring high school or other students (consider inclusion within Workforce Development)</t>
  </si>
  <si>
    <t xml:space="preserve"> -  Medical students</t>
  </si>
  <si>
    <r>
      <rPr>
        <b/>
        <sz val="11"/>
        <color theme="1"/>
        <rFont val="Calibri"/>
        <family val="2"/>
        <scheme val="minor"/>
      </rPr>
      <t xml:space="preserve">IRS Instructions: </t>
    </r>
    <r>
      <rPr>
        <sz val="11"/>
        <color theme="1"/>
        <rFont val="Calibri"/>
        <family val="2"/>
        <scheme val="minor"/>
      </rPr>
      <t xml:space="preserve"> This line includes cash contributions or grants and the cost of in-kind contributions that support financial assistance, health professions education, and other community benefit activities reportable on Schedule H, Part I, Lines 7a – 7h.  Cash and in-kind contributions means contributions made by the organization to health care organizations and other community groups restricted, in writing, to one or more of the community benefit activities documented within Part I, Line 7.  In-kind contributions include the cost of staff hours donated by the organization to the community while on the organization’s payroll, indirect cost of space donated to tax-exempt community groups (such as for meetings), and the financial value (generally measured at cost) of donated food, equipment, and supplies.</t>
    </r>
  </si>
  <si>
    <t>Cash contributions to other qualifying health care organizations and other community benefit group organizations restricted, in writing</t>
  </si>
  <si>
    <t>Cash contributions and grants made by the organization to entities or community groups that share the organization’s goals and mission</t>
  </si>
  <si>
    <t>Contributions and matching funds provided to not-for-profit community organizations</t>
  </si>
  <si>
    <t>Contributions to schools for programs that promote student health and academic performance when tied to an identified community health need</t>
  </si>
  <si>
    <t>Contributions for the costs of electronic medical records when contribution is to a Federally Qualified Health Clinic or other nonprofit network of physicians or health care organizations serving low-income or uninsured patients</t>
  </si>
  <si>
    <t>Contributions to charity events of not-for-profit organizations, after deducting the market value of participation by the employees or the organization</t>
  </si>
  <si>
    <t>Donations to community clinic serving a low-income class and/or group</t>
  </si>
  <si>
    <t>Fundraising for organization community benefit activities</t>
  </si>
  <si>
    <t>Emergency funds to local Red Cross</t>
  </si>
  <si>
    <t>Supplies and cash donation to other areas of the country or other countries due to poverty or natural disasters</t>
  </si>
  <si>
    <t>In-kind contributions to include:</t>
  </si>
  <si>
    <t xml:space="preserve"> -  Cost of staff hours/staff time donated by the organization while on the organization’s payroll</t>
  </si>
  <si>
    <t xml:space="preserve"> -  Indirect costs associated with space provided (i.e., meetings)</t>
  </si>
  <si>
    <t xml:space="preserve"> -  Financial value at cost (with remaining useful life) of donated food, equipment, and supplies (i.e., medical equipment/supplies, information technology equipment)</t>
  </si>
  <si>
    <t>In-kind contributions of emergency medical care at a community event</t>
  </si>
  <si>
    <t>Employee physician time to conduct physicals at a homeless shelter</t>
  </si>
  <si>
    <t>Costs of coordinating community events not sponsored by the health care organization</t>
  </si>
  <si>
    <t>Employee costs related to board and community service involvement when on work time</t>
  </si>
  <si>
    <t>Food donations, including to organizations like Meals on Wheels and food shelters</t>
  </si>
  <si>
    <t>Laundry services for community organizations</t>
  </si>
  <si>
    <t>Ancillary services (i.e., lab, radiology, and pharmacy services) provided at low/no costs to other providers in the community (clinics or shelters)</t>
  </si>
  <si>
    <t>Technical assistance to community organizations (i.e., information technology, accounting, human resource support, process support, planning, and/or marketing)</t>
  </si>
  <si>
    <t xml:space="preserve"> -  Finance staff time to help a free clinic set up an accounting system</t>
  </si>
  <si>
    <t>Matching grants</t>
  </si>
  <si>
    <t>Program, operating, and education grants</t>
  </si>
  <si>
    <t>Blood drives at hospital facility with employees donating blood during office hours (contribution of employees’ time)</t>
  </si>
  <si>
    <t>Cash or in-kind contribution payments in exchange for a service, facility, or project or that the organization makes primarily to obtain an economic or physician benefit</t>
  </si>
  <si>
    <t>Contributions not related to a community health need</t>
  </si>
  <si>
    <t>Contributions primarily for public relations/marketing reasons</t>
  </si>
  <si>
    <t>Contributions for the cost of electronic medical records to physicians</t>
  </si>
  <si>
    <t>Payments in lieu of taxes that the organization makes to prevent or forestall local or state property tax assessments</t>
  </si>
  <si>
    <t>Payments made by a teaching hospital to its affiliated medical school for intern or resident supervision services</t>
  </si>
  <si>
    <t>Unrestricted sponsorships</t>
  </si>
  <si>
    <t>Other donations that have not been restricted, in writing, to a community benefit purpose</t>
  </si>
  <si>
    <t>Cash or in-kind contributions contributed by employees (i.e., activities performed by employees during personal time)</t>
  </si>
  <si>
    <t>Employee costs associated with board and community involvement when provided during employee’s own time</t>
  </si>
  <si>
    <t>Volunteer hours provided by hospital employees on their own time for community events</t>
  </si>
  <si>
    <t>Fundraising for new technology</t>
  </si>
  <si>
    <t>Executive time at charitable golf outings</t>
  </si>
  <si>
    <t>Equipment that is fully depreciated as the asset has been fully expensed</t>
  </si>
  <si>
    <t>Emergency funds provided by the organization to the organization’s employees (i.e., funds provided to an employee support fund for which the individuals benefiting are only internal to the organization)</t>
  </si>
  <si>
    <t>Emergency funds provided by employees and not incurred by the organization</t>
  </si>
  <si>
    <t>Unrestricted grants or gifts that another organization can, at the discretion of the grantee organization, be used other than to provide the type of community benefit described in the table on Part I, Line 7</t>
  </si>
  <si>
    <t>Fees for sporting event tickets</t>
  </si>
  <si>
    <t>Salary expenses paid to employees deployed on military services or jury duty</t>
  </si>
  <si>
    <t>Time spent at golf outings or other primarily recreational events</t>
  </si>
  <si>
    <t>Grants passed through from a related organization</t>
  </si>
  <si>
    <t>Part I</t>
  </si>
  <si>
    <t>No</t>
  </si>
  <si>
    <t>3a</t>
  </si>
  <si>
    <t>3b</t>
  </si>
  <si>
    <t>3c</t>
  </si>
  <si>
    <t xml:space="preserve">Answer the following based on the financial assistance eligibility criteria that applied to the largest number of the organization's patients during the tax year. </t>
  </si>
  <si>
    <t>Did the organization use Federal Poverty Guidelines (FPG) as a factor in determining eligibility for providing free care? If "Yes," indicate which of the following was the FPG family income limit for eligibility for free care:</t>
  </si>
  <si>
    <t>%</t>
  </si>
  <si>
    <t>Did the organization use FPG as a factor in determining eligibility for providing discounted care? If "Yes," indicate which of the following was the family income limit for eligibility for discounted care:</t>
  </si>
  <si>
    <t>If the organization used factors other than FPG in determining eligibility, describe in Part VI the criteria used for determining eligibility for free or discounted care. Include in the description whether the organization used an asset test or other threshold, regardless of income, as a factor in determining eligibility for free or discounted care.</t>
  </si>
  <si>
    <t>Did the organization's financial assistance policy that applied to the largest number of its patients during the tax year provide for free or discounted care to the "medically indigent"?</t>
  </si>
  <si>
    <t>a)</t>
  </si>
  <si>
    <t>b)</t>
  </si>
  <si>
    <t>c)</t>
  </si>
  <si>
    <t>“After Prom” school sponsored events if specific to preventing accidents and injury to youth to address a public health priority and community need</t>
  </si>
  <si>
    <t>Line 7i:  Cash and in-kind contributions for community benefit (Worksheet 8)</t>
  </si>
  <si>
    <t>2021 Instructions for Schedule H (Form 990)</t>
  </si>
  <si>
    <t>CHA, A Guide for Planning &amp; Reporting Community Benefit, 2020 Edition</t>
  </si>
  <si>
    <t>Community Benefit Reporting Form Instructions, State of Oregon v. 1/31/2022</t>
  </si>
  <si>
    <t>PYA research and experience</t>
  </si>
  <si>
    <t>Total</t>
  </si>
  <si>
    <t>Medicaid (from Worksheet 3, column a)</t>
  </si>
  <si>
    <t>Community health improvement services and community benefit operations (from Worksheet 4)</t>
  </si>
  <si>
    <t>Financial Assistance at cost (from Worksheet 1)</t>
  </si>
  <si>
    <t>Health professions education (from Worksheet 5)</t>
  </si>
  <si>
    <t>Physical improvements and housing</t>
  </si>
  <si>
    <t>Economic development</t>
  </si>
  <si>
    <t>Community support</t>
  </si>
  <si>
    <t>Environmental improvements</t>
  </si>
  <si>
    <t>Leadership development and training for community members</t>
  </si>
  <si>
    <t>Coalition building</t>
  </si>
  <si>
    <t>Community health improvement advocacy</t>
  </si>
  <si>
    <t>Workforce development</t>
  </si>
  <si>
    <t>Worksheet 7.    Research (Part I line 7h)</t>
  </si>
  <si>
    <t>Financial Assistance at Cost</t>
  </si>
  <si>
    <t>Costs of Other Means-Tested Government Programs</t>
  </si>
  <si>
    <t xml:space="preserve">For those hospitals with no asset test, we recommend no changes are necessary. </t>
  </si>
  <si>
    <t xml:space="preserve">Do not allow the asset test to prevent an otherwise qualifying individual from receiving the appropriate charity care. </t>
  </si>
  <si>
    <t xml:space="preserve">For those hospitals with an asset test, we recommend that the policy specifically only consider assets easily convertible to cash, and unnecessary for the patients daily living. </t>
  </si>
  <si>
    <t xml:space="preserve">This will generally lead to an increase in bad debts. </t>
  </si>
  <si>
    <r>
      <rPr>
        <b/>
        <sz val="11"/>
        <color theme="1"/>
        <rFont val="Calibri"/>
        <family val="2"/>
        <scheme val="minor"/>
      </rPr>
      <t xml:space="preserve">Community Building Activities </t>
    </r>
    <r>
      <rPr>
        <sz val="11"/>
        <color theme="1"/>
        <rFont val="Calibri"/>
        <family val="2"/>
        <scheme val="minor"/>
      </rPr>
      <t>Complete this table if the organization conducted any community building activities during the tax year, and describe in Part VI how its community building activities promoted the health of the communities it serves.</t>
    </r>
  </si>
  <si>
    <t>Cost of other means-tested government programs (from Worksheet 3, column b)</t>
  </si>
  <si>
    <t>(B) Other means-tested government health programs</t>
  </si>
  <si>
    <t>(A) Medicaid</t>
  </si>
  <si>
    <t>Financial Assistance Policy - General Questions</t>
  </si>
  <si>
    <t>Community Health Improvement Services and Community Benefit Operations</t>
  </si>
  <si>
    <t>Health Professions Education</t>
  </si>
  <si>
    <t>Subsidized Health Services</t>
  </si>
  <si>
    <t>Research</t>
  </si>
  <si>
    <t>Cash and In-Kind Contributions for Community Benefit</t>
  </si>
  <si>
    <t>Part II:  Community Building Activities</t>
  </si>
  <si>
    <t>A service meets an identified community need if it is reasonable to conclude that if the organization no longer offered the service:</t>
  </si>
  <si>
    <t>Enter in this part the costs of the organization's activities that it engaged in during the tax year to protect or improve the community's health or safety, and that aren't entered in Part I of this schedule.</t>
  </si>
  <si>
    <t>Some community building activities may also meet the definition of community benefit. Don't enter in Part II community building costs that are entered on Part I, line 7, as community benefit (costs of a community health improvement service entered on Part I, line 7e). An organization that enters information in this Part II must describe in Part VI how its community building activities promote the health of the communities it serves.</t>
  </si>
  <si>
    <t xml:space="preserve">IRS Instructions:  </t>
  </si>
  <si>
    <t xml:space="preserve">If the filing organization makes a grant to an organization to be used to accomplish one of the community building activities listed in this part, then the organization should include the amount of the grant on the appropriate line in Part II. </t>
  </si>
  <si>
    <t>If the organization makes a grant to a joint venture in which it has an ownership interest to be used to accomplish one of the community building activities listed in this part, enter the grant on the appropriate line in Part II, but don't include in Part II the organization's proportionate share of the amount spent by the joint venture on such activities to avoid double counting.</t>
  </si>
  <si>
    <t xml:space="preserve">Economic Development:  </t>
  </si>
  <si>
    <t>Can include, but is not limited to, assisting small business development in neighborhoods with vulnerable populations and creating new employment opportunities in areas with high rates of joblessness.</t>
  </si>
  <si>
    <t xml:space="preserve">Environmental Improvements:  </t>
  </si>
  <si>
    <t xml:space="preserve">alleviation of water or air pollution, </t>
  </si>
  <si>
    <t xml:space="preserve">safe removal or treatment of garbage or other waste products, and </t>
  </si>
  <si>
    <t>other activities to protect the community from environmental hazards</t>
  </si>
  <si>
    <t>EXCLUSIONS:</t>
  </si>
  <si>
    <t xml:space="preserve">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t>
  </si>
  <si>
    <t xml:space="preserve">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t>
  </si>
  <si>
    <t xml:space="preserve">Is provided for the primary purpose of improving community health; </t>
  </si>
  <si>
    <t xml:space="preserve">Addresses an environmental issue known to affect community health; and </t>
  </si>
  <si>
    <t xml:space="preserve">Is subsidized by the organization at a net loss. </t>
  </si>
  <si>
    <t>An expenditure may not be entered on this line if the organization engages in the activity primarily for marketing purposes.</t>
  </si>
  <si>
    <t xml:space="preserve">Costs include, but are not limited to, activities to address environmental hazards that affect community health, such as: </t>
  </si>
  <si>
    <t xml:space="preserve">Leadership Development and Training for Community Members:  </t>
  </si>
  <si>
    <t>Includes, but is not limited to, training in:</t>
  </si>
  <si>
    <t>Conflict resolution.</t>
  </si>
  <si>
    <t>Civic, cultural, or language skills.</t>
  </si>
  <si>
    <t>Medical interpreter skills for community residents.</t>
  </si>
  <si>
    <t xml:space="preserve">Coalition Building:  </t>
  </si>
  <si>
    <t>Includes, but is not limited to, participation in community coalitions and other collaborative efforts with the community to address health and safety issues.</t>
  </si>
  <si>
    <t xml:space="preserve">Community Health Improvement Advocacy:  </t>
  </si>
  <si>
    <t>Includes, but is not limited to, efforts to support policies and programs to safeguard or improve:</t>
  </si>
  <si>
    <t xml:space="preserve">Public health, </t>
  </si>
  <si>
    <t xml:space="preserve">Access to health care services, </t>
  </si>
  <si>
    <t xml:space="preserve">Housing, </t>
  </si>
  <si>
    <t xml:space="preserve">Environment, and </t>
  </si>
  <si>
    <t>Transportation.</t>
  </si>
  <si>
    <t xml:space="preserve">Workforce Development:  </t>
  </si>
  <si>
    <t xml:space="preserve">Includes, but is not limited to, </t>
  </si>
  <si>
    <t xml:space="preserve">Recruitment of physicians and other health professionals to medical shortage areas or other areas designated as underserved, and </t>
  </si>
  <si>
    <t>Collaboration with educational institutions to train and recruit health professionals needed in the community (other than the health professions education activities entered on Part I, line 7f).</t>
  </si>
  <si>
    <t>The service would be unavailable in the community,</t>
  </si>
  <si>
    <t>The community's capacity to provide the service would be below the community's need, or</t>
  </si>
  <si>
    <t>The service would become the responsibility of government or another tax-exempt organization.</t>
  </si>
  <si>
    <t xml:space="preserve">Subsidized health services can include qualifying inpatient programs (for example, neonatal intensive care, addiction recovery, and inpatient psychiatric units) and outpatient programs (emergency and trauma services, satellite clinics designed to serve low-income communities, and home health programs). Subsidized health services generally exclude ancillary services that support inpatient and ambulatory programs such as anesthesiology, radiology, and laboratory departments. </t>
  </si>
  <si>
    <t>Subsidized health services include services or care provided at physician clinics and skilled nursing facilities if such clinics or facilities satisfy the general criteria for subsidized health services. An organization that includes any costs associated with stand-alone physician clinics (not other facilities at which physicians provide services) as subsidized health services on Part I, line 7g, must describe that it has done so and enter on Part VI such costs included on Part I, line 7g.</t>
  </si>
  <si>
    <t>The following can be considered as part of the subsidized health services line item:</t>
  </si>
  <si>
    <t>Clinical programs or service lines meeting a community need that the hospital subsidizes.</t>
  </si>
  <si>
    <t>Emergency and trauma services such as air ambulance, emergency department, trauma center, local community emergency medical technician (EMS) training.</t>
  </si>
  <si>
    <t>Neonatal Intensive Care.</t>
  </si>
  <si>
    <t>Burn Units.</t>
  </si>
  <si>
    <t>Renal Dialysis Services.</t>
  </si>
  <si>
    <t>Hospital Outpatient Services including:</t>
  </si>
  <si>
    <t>Subsidized permanent outpatient services and primary/ambulatory care centers, whether they are within the hospital facility or separate, freestanding facilities (e.g., urgent care center).</t>
  </si>
  <si>
    <t xml:space="preserve">Mobile units, including mammography and radiology units. </t>
  </si>
  <si>
    <t>Safety net clinics.</t>
  </si>
  <si>
    <t>School-based clinics.</t>
  </si>
  <si>
    <t>Physician clinics.</t>
  </si>
  <si>
    <t xml:space="preserve">Freestanding breast diagnostic centers. </t>
  </si>
  <si>
    <t>Newborn care.</t>
  </si>
  <si>
    <t>Obstetrical services.</t>
  </si>
  <si>
    <t>Pediatrics and Women’s services.</t>
  </si>
  <si>
    <t>Behavioral Health Services including:</t>
  </si>
  <si>
    <t>Addiction Recovery.</t>
  </si>
  <si>
    <t>Other substance abuse programs.</t>
  </si>
  <si>
    <t>Subsidized Continuing Care including:</t>
  </si>
  <si>
    <t>Hospice care.</t>
  </si>
  <si>
    <t>Home care services.</t>
  </si>
  <si>
    <t>Skilled nursing care or nursing home services.</t>
  </si>
  <si>
    <t>Senior day health programs.</t>
  </si>
  <si>
    <t>Durable medical equipment.</t>
  </si>
  <si>
    <t xml:space="preserve">Palliative Care.  </t>
  </si>
  <si>
    <t>These special programs usually involve the formation of an expert team and go beyond the routine pain control efforts expected of all health care facilities.</t>
  </si>
  <si>
    <t>Charity care.</t>
  </si>
  <si>
    <t>Medicaid shortfalls.</t>
  </si>
  <si>
    <t>Other public payer programs.</t>
  </si>
  <si>
    <t>Bad debt.</t>
  </si>
  <si>
    <t>Payments for routine on-call physician services.</t>
  </si>
  <si>
    <t>Services provided in order to attract physicians or health plans.</t>
  </si>
  <si>
    <t>Routine pain control program.</t>
  </si>
  <si>
    <t>Services that:</t>
  </si>
  <si>
    <t>Are not needed by the community.</t>
  </si>
  <si>
    <t>Experience losses due to inefficiency.</t>
  </si>
  <si>
    <t>Have many competitors in the marketplace and are not accessed by patients in need.</t>
  </si>
  <si>
    <t>Subsets of the service such as geriatric, pediatric or psychiatric emergency rooms if the overall emergency department does not need to be subsidized.</t>
  </si>
  <si>
    <t>Step-down or post-acute services provided in order to discharge outlier patient, to the financial advantage of the facility.</t>
  </si>
  <si>
    <t>Ancillary services (such as lab, radiology, and pharmacy).</t>
  </si>
  <si>
    <t>Ancillaries that support these services, such as imaging.</t>
  </si>
  <si>
    <t>Line 7g:  Subsidized Health Services (from Worksheet 6)</t>
  </si>
  <si>
    <t>Child-Care and Mentoring Programs</t>
  </si>
  <si>
    <t>Neighborhood Support Groups</t>
  </si>
  <si>
    <t>Violence Prevention Programs</t>
  </si>
  <si>
    <t>Disaster Readiness and Public Health Emergency Activities</t>
  </si>
  <si>
    <t>Other Community Support Activities</t>
  </si>
  <si>
    <t>Neighborhood Improvement or Revitalization Projects</t>
  </si>
  <si>
    <t>Provision of Housing Upon Discharge from an Inpatient Facility</t>
  </si>
  <si>
    <t>Housing for Low-Income Seniors</t>
  </si>
  <si>
    <t>Park or Playground Development or Maintenance to Promote Physical Activity.</t>
  </si>
  <si>
    <t>Building Material Removal</t>
  </si>
  <si>
    <t>Housing Provision or Rehabilitation</t>
  </si>
  <si>
    <t>Interns, residents, and fellows</t>
  </si>
  <si>
    <r>
      <rPr>
        <b/>
        <sz val="11"/>
        <color theme="1"/>
        <rFont val="Calibri"/>
        <family val="2"/>
        <scheme val="minor"/>
      </rPr>
      <t xml:space="preserve">Net community benefit expense </t>
    </r>
    <r>
      <rPr>
        <sz val="11"/>
        <color theme="1"/>
        <rFont val="Calibri"/>
        <family val="2"/>
        <scheme val="minor"/>
      </rPr>
      <t xml:space="preserve">(line 7 minus line 12;  enter in Part 1, line 77, column (e))                                           </t>
    </r>
  </si>
  <si>
    <t>Nursing Student Hours on Site</t>
  </si>
  <si>
    <t>Number of Nursing Students</t>
  </si>
  <si>
    <t>Average work days per annum</t>
  </si>
  <si>
    <t>Total Nursing Hours On-Site</t>
  </si>
  <si>
    <t>Average Hours On-Site Per Day</t>
  </si>
  <si>
    <t>Preceptor Nurses Hours and Costs</t>
  </si>
  <si>
    <t>Percent of staff nurse time devoted to precepting while students are present (time away from clinical duties)</t>
  </si>
  <si>
    <t>Staff nurse hours devoted to precepting</t>
  </si>
  <si>
    <t>Average hourly compensation for nursing staff</t>
  </si>
  <si>
    <t>Expenses for staff nurses precepting</t>
  </si>
  <si>
    <t>Classroom Time</t>
  </si>
  <si>
    <t>Differential Pay - If Applicable</t>
  </si>
  <si>
    <t>Other Expenses</t>
  </si>
  <si>
    <t>TOTAL EXPENSES</t>
  </si>
  <si>
    <t>Classroom sessions per annum</t>
  </si>
  <si>
    <t>Hours per classroom session</t>
  </si>
  <si>
    <t>Average hourly conpensation for classroom instructors</t>
  </si>
  <si>
    <t>Classroom expenses</t>
  </si>
  <si>
    <t>Staff nurse differential pay while precepting - per hour</t>
  </si>
  <si>
    <t>Differential pay amount</t>
  </si>
  <si>
    <t>Preceptor Training Seminars</t>
  </si>
  <si>
    <t>Program Administration</t>
  </si>
  <si>
    <t>Worksheet 5A.   Preceptorship Costs Calculation (from the Catholic Hospital Association)</t>
  </si>
  <si>
    <t>Subsidized health services (from Worksheet 6)</t>
  </si>
  <si>
    <t>Research (from Worksheet 7)</t>
  </si>
  <si>
    <t>Cash and in-kind contributions for community benefit (from Worksheet 8)</t>
  </si>
  <si>
    <t>Click the links above to move to line-item guidance and supporting workbooks</t>
  </si>
  <si>
    <t>Total Community Benefit Expense</t>
  </si>
  <si>
    <t>Offsetting Revenue</t>
  </si>
  <si>
    <t>Net Community Benefit Expense</t>
  </si>
  <si>
    <t>TOTAL - Physical Improvements</t>
  </si>
  <si>
    <t>Other Physical Improvements and Housing (List Below)</t>
  </si>
  <si>
    <t>Small Business Development Projects</t>
  </si>
  <si>
    <t>Employment Initiatives</t>
  </si>
  <si>
    <t>Other Economic Development Programs (List Below)</t>
  </si>
  <si>
    <t>TOTAL - Economic Development Programs</t>
  </si>
  <si>
    <t>TOTAL - Community Support</t>
  </si>
  <si>
    <t>TOTAL - Other Community Building</t>
  </si>
  <si>
    <t>Physician Recruitment</t>
  </si>
  <si>
    <t xml:space="preserve">Health Professional Recruitment </t>
  </si>
  <si>
    <t>Educational Institution Collaboration Program</t>
  </si>
  <si>
    <t>TOTAL - Workforce Development</t>
  </si>
  <si>
    <t>Public Health and Healthcare Access Programs</t>
  </si>
  <si>
    <t>Environmental Policy Program</t>
  </si>
  <si>
    <t>Housing Policy Program</t>
  </si>
  <si>
    <t>Transportation Policy Program</t>
  </si>
  <si>
    <t>Other Community Health Improvement Advocacy Programs (List Below)</t>
  </si>
  <si>
    <t>TOTAL - Community Health Improvement Advocacy</t>
  </si>
  <si>
    <t>TOTAL - Coalition Building</t>
  </si>
  <si>
    <t>Coalition Building Programs (List Below)</t>
  </si>
  <si>
    <t>Other Workforce Development Programs (List Below)</t>
  </si>
  <si>
    <t>Conflict Resolution Program</t>
  </si>
  <si>
    <t>Civic and Cultural Programs</t>
  </si>
  <si>
    <t>Language Training Program</t>
  </si>
  <si>
    <t>Medical Interpreter Skills Training Program</t>
  </si>
  <si>
    <t>Other Leadership Development and Training Programs (List Below)</t>
  </si>
  <si>
    <t>TOTAL - Leadership Development and Training</t>
  </si>
  <si>
    <t>Water Pollution Mitigation Program</t>
  </si>
  <si>
    <t>Air Pollution Mitigation Program</t>
  </si>
  <si>
    <t>Waste Removal and Treatment Program</t>
  </si>
  <si>
    <t>Environmental Protection Program</t>
  </si>
  <si>
    <t>Other Environmental Improvement Programs (List Below)</t>
  </si>
  <si>
    <t>TOTAL - Environmental Improvement Programs</t>
  </si>
  <si>
    <t>Research means any study or investigation the goal of which is to generate increased generalizable knowledge made available to the public.  The organization can include the cost of internally funded research it conducts, as well as the cost of research it conducts funded by a tax-exempt or government entity.  The organization cannot include costs of research funded by an individual or an organization that is not a tax-exempt or government entity.</t>
  </si>
  <si>
    <t>General Considerations:</t>
  </si>
  <si>
    <t>Include research studies for which the findings will be made available to the public.  Studies funded by government organizations (National Institutes of Health); other tax-exempt entities (even if related) are reportable as community benefit.  Industry-sponsored research studies are not reportable as community benefit unless industry-sponsored research provides public benefit (i.e., where protocols call for broad publication of the results).</t>
  </si>
  <si>
    <t>Include research costs associated with some of the following examples (funded internally or by a tax-exempt entity or government entity and intended to be made available to the public):</t>
  </si>
  <si>
    <t>Clinical trials.</t>
  </si>
  <si>
    <t>Clinical and community health research.</t>
  </si>
  <si>
    <t>Basic research.</t>
  </si>
  <si>
    <t>Translational research.</t>
  </si>
  <si>
    <t>Research specific to issues related to reducing health disparities.</t>
  </si>
  <si>
    <t>Research specific to issues related to preventable illness.</t>
  </si>
  <si>
    <t>Research primarily (i.e., more than 50%) funded by a tax-exempt source.</t>
  </si>
  <si>
    <t>Studies on health issues for vulnerable persons.</t>
  </si>
  <si>
    <t>Studies on therapeutic protocols.</t>
  </si>
  <si>
    <t>Studies on health issues for economically poor and vulnerable persons.</t>
  </si>
  <si>
    <t>Studies on community health such as incidence rates of conditions for special populations.</t>
  </si>
  <si>
    <t>Evaluation of safety and efficacy of interventions for disease such as clinical trials and studies of therapeutic protocols.</t>
  </si>
  <si>
    <t>Laboratory-based studies.</t>
  </si>
  <si>
    <t>Studies related to changes in the healthcare delivery system or innovative healthcare delivery models.</t>
  </si>
  <si>
    <t>Knowledge about underlying biological mechanisms of health and disease, natural processes, or principles affecting health or illness.</t>
  </si>
  <si>
    <t>Epidemiology, health outcomes, and effectiveness.</t>
  </si>
  <si>
    <t>Behavioral or sociological studies related to health, delivery of care, or prevention.</t>
  </si>
  <si>
    <t>Community of findings and observations, including publication in a medical journal.</t>
  </si>
  <si>
    <t>Research papers prepared by hospital staff for professional journals and/or presentations.</t>
  </si>
  <si>
    <t>Reasonable travel costs, if paid by hospital, for physician to report research findings at a national conference.</t>
  </si>
  <si>
    <t>Research on how to reduce disparities in cancer.</t>
  </si>
  <si>
    <t>Research on how to triage ED patients and publish results in a professional journal.</t>
  </si>
  <si>
    <t>Creation of partnerships for community-based research projects.</t>
  </si>
  <si>
    <t>Costs of an Institutional Review Committee/Board if community benefit criteria met.</t>
  </si>
  <si>
    <t>Research where findings are only used internally or only by the funder.</t>
  </si>
  <si>
    <t>Research funded by a for-profit entity or source that utilizes information for proprietary purposes.</t>
  </si>
  <si>
    <t>Research where findings are only used for proprietary purposes.</t>
  </si>
  <si>
    <t>Research to yield intellectual property for a for-profit entity.</t>
  </si>
  <si>
    <t>Research to provide a return on investment to the hospital through license fees and/or royalties.</t>
  </si>
  <si>
    <t>Studies to determine hospital operations for consideration of developing or building.</t>
  </si>
  <si>
    <t>Quality assurance program research if such programs are intended or required to increase reimbursement.</t>
  </si>
  <si>
    <t>Studies to reduce medication errors focused on quality assurance components.</t>
  </si>
  <si>
    <t>Costs to prepare Community Health Needs Assessments (include in Community Benefit Operations).</t>
  </si>
  <si>
    <t>Market research.</t>
  </si>
  <si>
    <t>Line 7h: Research (from Worksheet 7)</t>
  </si>
  <si>
    <t>Other Community Building Programs Not Categorized Elsewhere (List Below)</t>
  </si>
  <si>
    <t>Physical Improvements and Housing</t>
  </si>
  <si>
    <t>Economic Development</t>
  </si>
  <si>
    <t xml:space="preserve">Community Support  </t>
  </si>
  <si>
    <t>Environmental Improvements</t>
  </si>
  <si>
    <t>Leadership Development and Training for Community Members</t>
  </si>
  <si>
    <t>Coalition Building</t>
  </si>
  <si>
    <t>Community Health Improvement Advocacy</t>
  </si>
  <si>
    <t>Workforce Development</t>
  </si>
  <si>
    <t>Other Community Building Activities</t>
  </si>
  <si>
    <t>State Taxes</t>
  </si>
  <si>
    <t>Federal Taxes</t>
  </si>
  <si>
    <t>Total Taxes</t>
  </si>
  <si>
    <t>Total net income before benefit items:</t>
  </si>
  <si>
    <t>Less benefit items:</t>
  </si>
  <si>
    <t>Total benefit items:</t>
  </si>
  <si>
    <t>Net Operating Loss</t>
  </si>
  <si>
    <t>Federal Taxable Income</t>
  </si>
  <si>
    <t>Federal Income Tax Rate</t>
  </si>
  <si>
    <t>Federal Income Tax</t>
  </si>
  <si>
    <t>Total Income Tax</t>
  </si>
  <si>
    <t>Montana State Taxable Income</t>
  </si>
  <si>
    <t>Montana State Income Tax Rate</t>
  </si>
  <si>
    <t>Montana State Income Tax</t>
  </si>
  <si>
    <t>Entity</t>
  </si>
  <si>
    <t>Medical Supplies</t>
  </si>
  <si>
    <t>Other Supplies</t>
  </si>
  <si>
    <t>Rental Expense</t>
  </si>
  <si>
    <t>TOTAL</t>
  </si>
  <si>
    <t>STATE TAX BENEFIT - Supplies and Rental Expense</t>
  </si>
  <si>
    <t>Montana Sales Tax Rate</t>
  </si>
  <si>
    <t>Sales Tax Benefit</t>
  </si>
  <si>
    <t>STATE TAX BENEFIT - Capital Expenditures</t>
  </si>
  <si>
    <t>Capital Expenditures</t>
  </si>
  <si>
    <t>Assessed Value</t>
  </si>
  <si>
    <t>Taxable Value</t>
  </si>
  <si>
    <t>Net Tax Assessment Benefit</t>
  </si>
  <si>
    <t>Tax Rate</t>
  </si>
  <si>
    <t>Tax Benefit</t>
  </si>
  <si>
    <t>Real Property</t>
  </si>
  <si>
    <t>Personal Property</t>
  </si>
  <si>
    <t>TAX BENEFIT - Income Tax Estimate</t>
  </si>
  <si>
    <t>TAX BENEFIT - Property Tax Estimate</t>
  </si>
  <si>
    <t>Total Property Tax Benefit</t>
  </si>
  <si>
    <t>Income Reduction - Charitable Gifts</t>
  </si>
  <si>
    <t>Property tax</t>
  </si>
  <si>
    <t>Interest expense: Fixed</t>
  </si>
  <si>
    <t>Sales tax on supplies/rent expense</t>
  </si>
  <si>
    <t>Sales tax on capital expenditures</t>
  </si>
  <si>
    <t>Federal unemployment tax</t>
  </si>
  <si>
    <t>TAX BENEFIT - Employment Tax</t>
  </si>
  <si>
    <t>Maximum Compensation Per Employee</t>
  </si>
  <si>
    <t>Federal Tax Rate</t>
  </si>
  <si>
    <t>Federal Unemployment Comp Tax Per Employee</t>
  </si>
  <si>
    <t>Total Federal Unemployment Tax Benefit</t>
  </si>
  <si>
    <t>Number of Employees per Last Payroll Register</t>
  </si>
  <si>
    <t>Total Tax Benefit of Tax Exempt Election</t>
  </si>
  <si>
    <t>Income Tax</t>
  </si>
  <si>
    <t>Sales Tax - Supplies and Rental</t>
  </si>
  <si>
    <t>Sales Tax - Capital Expenditures</t>
  </si>
  <si>
    <t>Property Tax</t>
  </si>
  <si>
    <t>Other Taxes - Unemployment</t>
  </si>
  <si>
    <t>Interest Rate Benefit</t>
  </si>
  <si>
    <t>Total Benefit</t>
  </si>
  <si>
    <t>NOL Tracker</t>
  </si>
  <si>
    <t>Federal NOL</t>
  </si>
  <si>
    <t>Loss Incurred</t>
  </si>
  <si>
    <t>NOL Utilized</t>
  </si>
  <si>
    <t>NOL Available</t>
  </si>
  <si>
    <t>Montana NOL</t>
  </si>
  <si>
    <t>Tax Benefit Estimate</t>
  </si>
  <si>
    <t>Sources</t>
  </si>
  <si>
    <t>Community Building Activities</t>
  </si>
  <si>
    <t>Each nonprofit hospital is granted exemption from federal, state, and local taxes based on the anticipated benefit provided to the hospital's community.  Enhanced community benefit provisions within the Patient Protection and Affordable Care Act resulted in greater scrutiny on the value and transparency of reported benefits as evidenced by various state reporting agencies and third-party analyses that cherry-pick data without consideration of the larger picture.  The tax revenue foregone by taxing authorities by nonprofits in the communities they serve has resulted in the demand for enhanced reporting, both on the part of the tax-exempt entities and by regulators.  However, the Internal Revenue Service ("IRS") does not provide for a bright-line test as to what qualifies as community benefit and much of the reporting of community benefit items is left to the interpretation of hospitals and reporting organizations.</t>
  </si>
  <si>
    <t>As such, the Montana Hospital Association ("MHA") partnered with PYA, P.C. ("PYA") to develop a guidebook specific to the hospitals served within the state to define, document, and explain categories as reported on Schedule H, Hospitals, and submitted as part of the Form 990 to the IRS and documented to the public.</t>
  </si>
  <si>
    <t>One reason for our recommendation is Medicaid expansion in Montana. The hospitals that are currently using 100% FPL are below the new Medicaid threshold of 138% in Montana’s Medicaid expansion.  Our belief is that improving charity care reporting will also be dependent on patient education as well as employee education regarding financial assistance.</t>
  </si>
  <si>
    <t>Each hospital will determine the most appropriate dollar value thresholds to utilize dependent on the uniqueness of their community and specifics of the organization.</t>
  </si>
  <si>
    <t>Currently a vast majority of Montana Hospitals have such a policy.</t>
  </si>
  <si>
    <t>PYA, in collaboration with the MHA task force committee, recommends the following for implementation at all Montana hospitals:</t>
  </si>
  <si>
    <t xml:space="preserve">We recommend that each hospital adopt a floor of 200% of federal poverty level for free care. Hospitals that are above 200% should maintain their current standard for free care. </t>
  </si>
  <si>
    <t xml:space="preserve">We recommend a sliding scale up to 400% of federal poverty guidelines for discounted care. Dollar value thresholds should be determined by hospitals individually. </t>
  </si>
  <si>
    <t xml:space="preserve">We recommend that all Montana Hospitals adopt a policy covering the "medically indigent". </t>
  </si>
  <si>
    <r>
      <rPr>
        <b/>
        <sz val="11"/>
        <color theme="1"/>
        <rFont val="Calibri"/>
        <family val="2"/>
        <scheme val="minor"/>
      </rPr>
      <t xml:space="preserve">IRS Instructions: </t>
    </r>
    <r>
      <rPr>
        <sz val="11"/>
        <color theme="1"/>
        <rFont val="Calibri"/>
        <family val="2"/>
        <scheme val="minor"/>
      </rPr>
      <t xml:space="preserve"> Community health improvement services means activities or programs, subsidized by the health care organization, carried out or supported for the express purpose of improving community health.  Such services do not generate inpatient or outpatient revenue, although there may be a nominal patient fee or sliding scale fee for the services.
Community benefit activities or programs seek to achieve a community benefit objective, including improving access to health services, enhancing public health, advancing increased general knowledge, and relief of a government burden to improve health.  
What supports an activity or program as fulfilling a community need and reporting?  Any of the following demonstrate a community need:
1) A Community Health Needs Assessment (CHNA) conducted or accessed by the organization.
2) Documentation that demonstrated community need or a request from a public health agency or community group was the basis for initiating or continuing the activity or program.
3) The involvement of unrelated, collaborative tax-exempt or government organizations as partners in the activity or program carried out for the express purpose of improving community health.</t>
    </r>
  </si>
  <si>
    <t>Other Helpful Information</t>
  </si>
  <si>
    <t>Form Summary Schedules</t>
  </si>
  <si>
    <t>Financial Assistance and Other Community Benefits</t>
  </si>
  <si>
    <t>Community Building</t>
  </si>
  <si>
    <t>Means Tested Programs</t>
  </si>
  <si>
    <t>Community Health Improvement Services</t>
  </si>
  <si>
    <t>Community Benefit Operations</t>
  </si>
  <si>
    <t>Health Professionals Education</t>
  </si>
  <si>
    <t>Cash Contributions</t>
  </si>
  <si>
    <t>In-Kind Contributions</t>
  </si>
  <si>
    <t>Housing Improvements</t>
  </si>
  <si>
    <t>Community Support</t>
  </si>
  <si>
    <t>Leadership Development</t>
  </si>
  <si>
    <t>Community Health Improvement</t>
  </si>
  <si>
    <t>YES</t>
  </si>
  <si>
    <t>Financial Assistance</t>
  </si>
  <si>
    <t>Free Care</t>
  </si>
  <si>
    <t>Discounted Care</t>
  </si>
  <si>
    <t>Assessments</t>
  </si>
  <si>
    <t>Cost to Charge Ratio Worksheet</t>
  </si>
  <si>
    <t>Coalition Building Programs</t>
  </si>
  <si>
    <t>Other Community Health Improvement Advocacy Programs</t>
  </si>
  <si>
    <t>Other Economic Development Programs</t>
  </si>
  <si>
    <t>Other Environmental Improvement Programs</t>
  </si>
  <si>
    <t>Other Leadership Development and Training Programs</t>
  </si>
  <si>
    <t>Other Physical Improvements and Housing</t>
  </si>
  <si>
    <t>Other Workforce Development Programs</t>
  </si>
  <si>
    <t>Community’s Health Sustaining Programs</t>
  </si>
  <si>
    <t>Public Health Partner Programs</t>
  </si>
  <si>
    <t>Access Barrier Reduction Programs</t>
  </si>
  <si>
    <t>Community Health Resiliance Programs</t>
  </si>
  <si>
    <t>Government Funded Programs (I.E., Funding From The Centers For Disease Control And Prevention)</t>
  </si>
  <si>
    <t>Low-Income Or Underserved Community Programs</t>
  </si>
  <si>
    <t>Public Health Goals Or Initiatives Programs (I.E., Healthy People)</t>
  </si>
  <si>
    <t>Public Health Agency Proxy Programs (Government Agencies Likely To Provide Comparable Services)</t>
  </si>
  <si>
    <t>Caregiver Training For Persons Caring For Family Members At Home</t>
  </si>
  <si>
    <t>Community Health Education</t>
  </si>
  <si>
    <t>Community Health Needs Assessments, Including Assigned Staff</t>
  </si>
  <si>
    <t>Community Health Promotion And/Or Wellness Programs For Educational Purposes</t>
  </si>
  <si>
    <t>Community News Releases And Other Media Instruments For Purposes Of Education Of The Public About Specific Health Issues</t>
  </si>
  <si>
    <t>Community-Based Chaplaincy Programs Or Community-Based Spiritual Care</t>
  </si>
  <si>
    <t>Consumer Health Libraries</t>
  </si>
  <si>
    <t>Costs To Supplement Government Or Another Tax-Exempt Organizations</t>
  </si>
  <si>
    <t>Fee For Service (Medicaid)</t>
  </si>
  <si>
    <t>Fees Associated With Medicaid Dsh Funds</t>
  </si>
  <si>
    <t>Fundraising For Community Benefit Programs</t>
  </si>
  <si>
    <t>Grant Writing For Community Benefit Programs</t>
  </si>
  <si>
    <t>Health Care Support Services Focused On Enrollment Services In Public Programs And Transportation</t>
  </si>
  <si>
    <t>Health Fairs Specific To Community Health Needs</t>
  </si>
  <si>
    <t>Health Screening Program In Low-Income Community (Targeted To Underinsured And Uninsured Persons To Provide Follow-Up Care, If Needed, And Access To Services)</t>
  </si>
  <si>
    <t>Immunizations For Low-Income Children</t>
  </si>
  <si>
    <t>Managed Care Plans (Medicaid)</t>
  </si>
  <si>
    <t>Medicaid Denied Claims</t>
  </si>
  <si>
    <t>Mental Health Assistance</t>
  </si>
  <si>
    <t>Other Federal, State, Or Local Health Care Programs</t>
  </si>
  <si>
    <t>Out-Of-Pocket Assistance</t>
  </si>
  <si>
    <t>Outreach Services (I.E., Children, Seniors To Remain In Homes)</t>
  </si>
  <si>
    <t>Personal Response Systems (I.E., Lifeline)</t>
  </si>
  <si>
    <t>Physician Referral Programs For Those Needing Access To Medicaid And Uninsured Individuals</t>
  </si>
  <si>
    <t>Prevention Services</t>
  </si>
  <si>
    <t>Programs Designed To Advance Increases In General Knowledge</t>
  </si>
  <si>
    <t>Programs Designed To Improve Access To Health Services</t>
  </si>
  <si>
    <t>Programs That Relieve Governmental Burden For Health Improvement</t>
  </si>
  <si>
    <t>Provider Taxes (Offsetting Financial Assistance)</t>
  </si>
  <si>
    <t>Public Health Enhancement Programs</t>
  </si>
  <si>
    <t>School Health Education Programs</t>
  </si>
  <si>
    <t>Self-Help Programs, Including Smoking Cessation, Exercise, And Weight Loss/Nutrition Programs</t>
  </si>
  <si>
    <t>State And Local Indigent Care Programs For Those Individuals Ineligible For Medicaid</t>
  </si>
  <si>
    <t>State Children’S Health Insurance Program (Schip)</t>
  </si>
  <si>
    <t>State Or Local Programs Intended For Those Qualifying Based On Income And/Or Assets</t>
  </si>
  <si>
    <t>Taxes Paid Into A State High-Risk Pool (To Obtain Medical Insurance Coverage) To Benefit The Community In Improved Access To Care</t>
  </si>
  <si>
    <t>Taxes Paid Into Montana High-Risk Pool Determined To Benefit The Community</t>
  </si>
  <si>
    <t>Taxi Vouchers For Low-Income Individuals</t>
  </si>
  <si>
    <t>Telephone Information Services (I.E., Ask A Nurse, Medical/Mental Health Service Hotlines Or Other Similar Hotline As Long As Not Provided For Marketing Purposes)</t>
  </si>
  <si>
    <t>Transportation Programs For Patients And Families To Provide Greater Patient Access To Care</t>
  </si>
  <si>
    <t>Uncollected Medicaid Co-Pays</t>
  </si>
  <si>
    <t>Wellness Programs, Including Anger Management Programs, Stress Management Classes</t>
  </si>
  <si>
    <t>Workforce Health Education Programs When Not Provided As A “Good Will” Service And Provided Related To Community Health Need</t>
  </si>
  <si>
    <t>Clinical Trials.</t>
  </si>
  <si>
    <t>Clinical And Community Health Research.</t>
  </si>
  <si>
    <t>Basic Research.</t>
  </si>
  <si>
    <t>Translational Research.</t>
  </si>
  <si>
    <t>Research Even If Not Published Due To Negative Outcomes Are Findings If Primarily Funded By A Tax-Exempt Entity And Not Published.</t>
  </si>
  <si>
    <t>Research Primarily (I.E., More Than 50%) Funded By A Tax-Exempt Source.</t>
  </si>
  <si>
    <t>Evaluation Of Safety And Efficacy Of Interventions For Disease Such As Clinical Trials And Studies Of Therapeutic Protocols.</t>
  </si>
  <si>
    <t>Laboratory-Based Studies.</t>
  </si>
  <si>
    <t>Epidemiology, Health Outcomes, And Effectiveness.</t>
  </si>
  <si>
    <t>Behavioral Or Sociological Studies Related To Health, Delivery Of Care, Or Prevention.</t>
  </si>
  <si>
    <t>Studies Related To Changes In The Healthcare Delivery System Or Innovative Healthcare Delivery Models.</t>
  </si>
  <si>
    <t>Community Of Findings And Observations, Including Publication In A Medical Journal.</t>
  </si>
  <si>
    <t>Research Papers Prepared By Hospital Staff For Professional Journals And/Or Presentations.</t>
  </si>
  <si>
    <t>Reasonable Travel Costs, If Paid By Hospital, For Physician To Report Research Findings At A National Conference.</t>
  </si>
  <si>
    <t>Research On How To Reduce Disparities In Cancer.</t>
  </si>
  <si>
    <t>Research On How To Triage Ed Patients And Publish Results In A Professional Journal.</t>
  </si>
  <si>
    <t>Creation Of Partnerships For Community-Based Research Projects.</t>
  </si>
  <si>
    <t>Costs Of An Institutional Review Committee/Board If Community Benefit Criteria Met.</t>
  </si>
  <si>
    <t>Scholarships For Community Members</t>
  </si>
  <si>
    <t>Continuing Medical Education Offered To Physicians Outside Of The Medical Staff On Subjects The Organization Serves As An Expert</t>
  </si>
  <si>
    <t>Graduate Medical Education Considered Allowable By The Medicare Program</t>
  </si>
  <si>
    <t>Expenses Associated With Training And Precepting Medical Students</t>
  </si>
  <si>
    <t>Operation Costs Associated With Nursing School, If Applicable</t>
  </si>
  <si>
    <t>Internships/Externships When On-Site Training Of Nurses (I.E., Lvn Or Lpn) Is Subsidized By The Hospital</t>
  </si>
  <si>
    <t>Costs Related To Underwriting Faculty Positions In Nursing Schools Due To Nursing Shortages And Faculty Shortages</t>
  </si>
  <si>
    <t>Nurse Education If Graduates May Seek Employment At Any Organization</t>
  </si>
  <si>
    <t>Costs Connected With Clinical Staff Hours When The Staff Are Unavailable Due To The Time Dedicated To Instructing, Training, Or Precepting Students</t>
  </si>
  <si>
    <t>Additional Compensation, When Paid, To Nurses And Other Staff Members When Serving As Preceptors For Nursing And Other Allied Health Professions</t>
  </si>
  <si>
    <t>Clinical Setting For Undergraduate Training And Internships Related To Dietary Professionals, Technicians, Physician Therapists, Social Workers, Pharmacists, And Other Health Professionals</t>
  </si>
  <si>
    <t>Training Of Those Individuals Within The Areas Of Occupational Health Or Outpatient Facilities</t>
  </si>
  <si>
    <t>Unpaid Costs Of Medical Translator Training Beyond The Items Mandated</t>
  </si>
  <si>
    <t>Stipends, Fringe Benefits Of Interns, Residents, And Fellows In Accredited Graduate Medical Education Programs</t>
  </si>
  <si>
    <t>Salaries And Fringe Benefits Of Faculty Directly Related To Intern And Resident Education</t>
  </si>
  <si>
    <t>Clinical Programs Or Service Lines Meeting A Community Need That The Hospital Subsidizes.</t>
  </si>
  <si>
    <t>Emergency And Trauma Services Such As Air Ambulance, Emergency Department, Trauma Center, Local Community Emergency Medical Technician (Ems) Training.</t>
  </si>
  <si>
    <t>Hospital Outpatient Services Including:</t>
  </si>
  <si>
    <t>Subsidized Permanent Outpatient Services And Primary/Ambulatory Care Centers, Whether They Are Within The Hospital Facility Or Separate, Freestanding Facilities (E.G., Urgent Care Center).</t>
  </si>
  <si>
    <t xml:space="preserve">Mobile Units, Including Mammography And Radiology Units. </t>
  </si>
  <si>
    <t>Safety Net Clinics.</t>
  </si>
  <si>
    <t>School-Based Clinics.</t>
  </si>
  <si>
    <t>Physician Clinics.</t>
  </si>
  <si>
    <t>Women’S And Children Services Including:</t>
  </si>
  <si>
    <t xml:space="preserve">Freestanding Breast Diagnostic Centers. </t>
  </si>
  <si>
    <t>Newborn Care.</t>
  </si>
  <si>
    <t>Obstetrical Services.</t>
  </si>
  <si>
    <t>Pediatrics And Women’S Services.</t>
  </si>
  <si>
    <t>Behavioral Health Services Including:</t>
  </si>
  <si>
    <t>Impatient Psychiatric Services.</t>
  </si>
  <si>
    <t>Other Substance Abuse Programs.</t>
  </si>
  <si>
    <t>Subsidized Continuing Care Including:</t>
  </si>
  <si>
    <t>Hospice Care.</t>
  </si>
  <si>
    <t>Home Care Services.</t>
  </si>
  <si>
    <t>Skilled Nursing Care Or Nursing Home Services.</t>
  </si>
  <si>
    <t>Senior Day Health Programs.</t>
  </si>
  <si>
    <t>Durable Medical Equipment.</t>
  </si>
  <si>
    <t>Palliative Care (These Costs Typically Related To An Expert Team - And Go Beyond Routine Pain Management).</t>
  </si>
  <si>
    <t>General Knowledge and Education Programs</t>
  </si>
  <si>
    <t>Public Health Department Support Programs (Immunization et. Al.)</t>
  </si>
  <si>
    <t>Chronic Disease Management And Case Management Programs For Underinsured and Uninsured</t>
  </si>
  <si>
    <t>Clinics For Underinsured And Uninsured Individuals</t>
  </si>
  <si>
    <t>Community Benefit Program Administration</t>
  </si>
  <si>
    <t>Lectures And Workshops To Various Community Groups</t>
  </si>
  <si>
    <t>Community Health Education - Public Health Priorities</t>
  </si>
  <si>
    <t>Costs To Address Federal, State, Or Local Public Health Priorities</t>
  </si>
  <si>
    <t>Costs To Reduce Geographic, Financial, Or Cultural Barriers To Accessing Health Services</t>
  </si>
  <si>
    <t>Mobile Units, Delivering Primary Care, Dental Care, Etc. To Underserved Communities</t>
  </si>
  <si>
    <t>Community Newsletters (if Focused on Education Specific to Community Health Issues and Available Health and Social Services)</t>
  </si>
  <si>
    <t xml:space="preserve">Support Groups Related To Community Need, Including Costs To Run Support Groups </t>
  </si>
  <si>
    <t>Research - Reducing Health Disparities.</t>
  </si>
  <si>
    <t>Research - Preventable Illness.</t>
  </si>
  <si>
    <t>Health Issues Studies for Vulnerable Persons.</t>
  </si>
  <si>
    <t>Therapeutic Protocol Studies.</t>
  </si>
  <si>
    <t>Research on Incidence Rates of Conditions for Special Populations.</t>
  </si>
  <si>
    <t>Studies to Increase Knowledge About Underlying Biological Mechanisms of Health And Disease, Natural Processes, or Principles Affecting Health or Illness.</t>
  </si>
  <si>
    <t>Continuing Medical Education For Community Physicians</t>
  </si>
  <si>
    <t>Continuing Nursing Education</t>
  </si>
  <si>
    <t>Training Nurses To Serve As Preceptors</t>
  </si>
  <si>
    <t>Time Spent By Instructors As They Interact In The Classroom Setting And Labs</t>
  </si>
  <si>
    <t>Salaries And Fringe Benefits Of Faculty Directly Related To Teaching</t>
  </si>
  <si>
    <t>Community Benefit Expense Index</t>
  </si>
  <si>
    <t>Community Building Expense Index</t>
  </si>
  <si>
    <t>Input</t>
  </si>
  <si>
    <t>CBISA B1 GME Community Benefit Computation</t>
  </si>
  <si>
    <t>CURRENT PERIOD ESTIMATE</t>
  </si>
  <si>
    <t>+</t>
  </si>
  <si>
    <t>YTD Expenses</t>
  </si>
  <si>
    <t>-</t>
  </si>
  <si>
    <t>YTD Recoveries</t>
  </si>
  <si>
    <t>Direct Costs, net of Recoveries</t>
  </si>
  <si>
    <t>Estimated Reclassifications and Adjustments</t>
  </si>
  <si>
    <t>Net before overhead</t>
  </si>
  <si>
    <t>Estimated Overhead</t>
  </si>
  <si>
    <t xml:space="preserve">Total </t>
  </si>
  <si>
    <t>Estimated Direct Medicare GME</t>
  </si>
  <si>
    <t>Estimated Tricare Education Reimbursement</t>
  </si>
  <si>
    <t>Community Benefit Cost</t>
  </si>
  <si>
    <t>Direct Offseting Revenue</t>
  </si>
  <si>
    <t>LAST FILED COST REPORT</t>
  </si>
  <si>
    <t>Lines 21 and 22 Combined</t>
  </si>
  <si>
    <t>WKSH A</t>
  </si>
  <si>
    <t>Salaries</t>
  </si>
  <si>
    <t>Total Direct Cost</t>
  </si>
  <si>
    <t>Reclassifications</t>
  </si>
  <si>
    <t>Adjustments</t>
  </si>
  <si>
    <t>WKSH A-8</t>
  </si>
  <si>
    <t>Revenue Offsets</t>
  </si>
  <si>
    <t>Reclassifications and Adjustments</t>
  </si>
  <si>
    <t>Percent of net Direct</t>
  </si>
  <si>
    <t>WKSH B, I</t>
  </si>
  <si>
    <t>Total (Column 22)</t>
  </si>
  <si>
    <t>Overhead</t>
  </si>
  <si>
    <t>Overhead Rate</t>
  </si>
  <si>
    <t>CBISA B3 Allied Health Community Benefit Computation</t>
  </si>
  <si>
    <t>Estimated Direct Direct Allied Health Medicare Reimbursement</t>
  </si>
  <si>
    <t>Estimated NAHE Managed Care</t>
  </si>
  <si>
    <t>Lines 23 and subscripts Combined</t>
  </si>
  <si>
    <t>Year End</t>
  </si>
  <si>
    <t>Unit 1</t>
  </si>
  <si>
    <t>Unit 2</t>
  </si>
  <si>
    <t>Unit 3</t>
  </si>
  <si>
    <t>Unit 4</t>
  </si>
  <si>
    <t>Unit 5</t>
  </si>
  <si>
    <t>GME Worksheet</t>
  </si>
  <si>
    <t>Allied Health Worksheet</t>
  </si>
  <si>
    <t>The community benefit guidebook was a collective effort between MHA, a defined task force, and PYA to improve transparency and uniformity regarding Schedule H reporting by Montana hospitals.  The information provided will serve as a manual to present best practices in reporting information on Schedule H.  The guidebook will be utilized by Montana hospitals and provide for alignment of a consistent approach between the various hospitals, demonstrating transparency and accountability as a collective group.</t>
  </si>
  <si>
    <t>Should we delete this sentence if outside parties were to review?</t>
  </si>
  <si>
    <t>Medicaid provider taxes means amounts paid or transferred by the organization to one or more states as a mechanism to generate federal Medicaid DSH funds (portions of the costs of the tax are generally promised back to organizations either through an increase in the Medicaid reimbursement rate or through direct appropriation).</t>
  </si>
  <si>
    <t>Discounts provided for services ineligible for financial assistance</t>
  </si>
  <si>
    <r>
      <t>Net community benefit expense</t>
    </r>
    <r>
      <rPr>
        <sz val="11"/>
        <color theme="1"/>
        <rFont val="Calibri"/>
        <family val="2"/>
        <scheme val="minor"/>
      </rPr>
      <t xml:space="preserve"> (subtract line 9 form line 5; enter amount from column (A) in Part I, line 7b, column e; enter amount from column (B) in Part I line 7c, column e</t>
    </r>
  </si>
  <si>
    <r>
      <t xml:space="preserve">Percent of total expense </t>
    </r>
    <r>
      <rPr>
        <sz val="11"/>
        <color theme="1"/>
        <rFont val="Calibri"/>
        <family val="2"/>
        <scheme val="minor"/>
      </rPr>
      <t>(line 10 divided by line 11; enter amount form column (A)in Part 1, column (f); enter amount form column (B) in Part I, fine 7c, column (f))</t>
    </r>
  </si>
  <si>
    <r>
      <t xml:space="preserve">Percent of total expense </t>
    </r>
    <r>
      <rPr>
        <sz val="11"/>
        <color theme="1"/>
        <rFont val="Calibri"/>
        <family val="2"/>
        <scheme val="minor"/>
      </rPr>
      <t>(line 10 divided by line 11; enter amount form column (A)in Part 1, column (f); enter amount form column (B) in Part I, line 7c, column (f))</t>
    </r>
  </si>
  <si>
    <t>Workforce health education programs when not provided as a “goodwill” service and provided related to community health need</t>
  </si>
  <si>
    <t>Activities related to the normal cost of doing business specific to the standard of care</t>
  </si>
  <si>
    <t>Programs and education classes that are reimbursed or intended to attract insured patients (i.e., childbirth or parenting classes)</t>
  </si>
  <si>
    <r>
      <rPr>
        <b/>
        <sz val="11"/>
        <color theme="1"/>
        <rFont val="Calibri"/>
        <family val="2"/>
        <scheme val="minor"/>
      </rPr>
      <t xml:space="preserve">General Considerations: </t>
    </r>
    <r>
      <rPr>
        <sz val="11"/>
        <color theme="1"/>
        <rFont val="Calibri"/>
        <family val="2"/>
        <scheme val="minor"/>
      </rPr>
      <t xml:space="preserve"> Consider all educational programs the organization is involved with that result in degrees granted or necessary training to practice within the healthcare community or as a health professional.  This would include, but not be limited to, educational programs specific to physicians, interns, medical residents, medical students, nurses and nursing students, pastoral care trainees, and other health professions.  The education provided would be required for a degree, certification, or training as required by state law, an accrediting body, or health profession specialty.</t>
    </r>
  </si>
  <si>
    <t>Clinical setting for undergraduate training and internships related to dietary professionals, technicians, physicial therapists, social workers, pharmacists, and other health professionals</t>
  </si>
  <si>
    <t xml:space="preserve"> -  Continuing health professions education open to all qualified individuals in the community, including payment for development of online or other computer-based training accepted as continuing health professions education by the relevant professional organization</t>
  </si>
  <si>
    <t>Medicaid reimbursement for direct GME</t>
  </si>
  <si>
    <r>
      <t xml:space="preserve">Total direct offsetting revenue </t>
    </r>
    <r>
      <rPr>
        <sz val="11"/>
        <color theme="1"/>
        <rFont val="Calibri"/>
        <family val="2"/>
        <scheme val="minor"/>
      </rPr>
      <t>(add lines 8 and 11; enter in Part 1, line 7f column (d))</t>
    </r>
  </si>
  <si>
    <t>“Subsidized health services” means clinical services provided despite a financial loss to the organization. The financial loss is measured after removing losses associated with bad debt, financial assistance, Medicaid, and other means-tested government programs. Losses attributable to these items are not included when determining which clinical services are subsidized health services because they are reported as community benefit elsewhere in Part I or as bad debt in Part III.</t>
  </si>
  <si>
    <t>Women and children services including:</t>
  </si>
  <si>
    <r>
      <t xml:space="preserve">The following </t>
    </r>
    <r>
      <rPr>
        <b/>
        <u/>
        <sz val="11"/>
        <color theme="1"/>
        <rFont val="Calibri"/>
        <family val="2"/>
        <scheme val="minor"/>
      </rPr>
      <t>are not</t>
    </r>
    <r>
      <rPr>
        <b/>
        <sz val="11"/>
        <color theme="1"/>
        <rFont val="Calibri"/>
        <family val="2"/>
        <scheme val="minor"/>
      </rPr>
      <t xml:space="preserve"> considered as part of the subsidized health services line item:</t>
    </r>
  </si>
  <si>
    <t>Other type of clinical research (i.e., nutritional studies, quality improvement, information technology).</t>
  </si>
  <si>
    <t>Research even if not published due to negative outcomes or findings if primarily funded by a tax-exempt entity and not published.</t>
  </si>
  <si>
    <t>Exclude research costs associated with some of the following examples:</t>
  </si>
  <si>
    <r>
      <t xml:space="preserve"> Total direct offsetting revenue </t>
    </r>
    <r>
      <rPr>
        <sz val="11"/>
        <color theme="1"/>
        <rFont val="Calibri"/>
        <family val="2"/>
        <scheme val="minor"/>
      </rPr>
      <t>(add lines 4 and 5; enter in Part 1, line 7h column (d))</t>
    </r>
  </si>
  <si>
    <r>
      <t xml:space="preserve">Percent of total expense </t>
    </r>
    <r>
      <rPr>
        <sz val="11"/>
        <color theme="1"/>
        <rFont val="Calibri"/>
        <family val="2"/>
        <scheme val="minor"/>
      </rPr>
      <t>(divide line 7 by line 8; enter in Part I, line 7h, column (f))</t>
    </r>
  </si>
  <si>
    <t>Did your organization incur any of the following during the year?  If so, include in the calculation.</t>
  </si>
  <si>
    <t>Contributions to nonprofit insurance organizations (i.e., capitated insurer for Medicaid patients) to provide for the access to health care for Medicaid patients</t>
  </si>
  <si>
    <t>Grants to for-profit organizations, if restricted in writing, specific to a community benefit activity and responds to a community health need</t>
  </si>
  <si>
    <t>Items to exclude from calculation:</t>
  </si>
  <si>
    <t xml:space="preserve">Loans, advances, or contributions to the capital of another organization reportable in Part X </t>
  </si>
  <si>
    <r>
      <rPr>
        <b/>
        <sz val="11"/>
        <color theme="1"/>
        <rFont val="Calibri"/>
        <family val="2"/>
        <scheme val="minor"/>
      </rPr>
      <t xml:space="preserve">Total community benefit expense </t>
    </r>
    <r>
      <rPr>
        <sz val="11"/>
        <color theme="1"/>
        <rFont val="Calibri"/>
        <family val="2"/>
        <scheme val="minor"/>
      </rPr>
      <t>(enter amount from column (c) in Part I, line 7i, column (c))</t>
    </r>
  </si>
  <si>
    <r>
      <t xml:space="preserve">Direct offsetting revenue </t>
    </r>
    <r>
      <rPr>
        <sz val="11"/>
        <color theme="1"/>
        <rFont val="Calibri"/>
        <family val="2"/>
        <scheme val="minor"/>
      </rPr>
      <t>(enter amount from column (c) in Part I, line 7i, column (d))</t>
    </r>
  </si>
  <si>
    <t xml:space="preserve">Total expense (enter the amount from Form 990, Part IX, line 25, column (a), including the organizations share of joint venture expenses, and excluding any bad debt expense included on Part IX, line 25) </t>
  </si>
  <si>
    <r>
      <t xml:space="preserve">Percent of total expense </t>
    </r>
    <r>
      <rPr>
        <sz val="11"/>
        <color theme="1"/>
        <rFont val="Calibri"/>
        <family val="2"/>
        <scheme val="minor"/>
      </rPr>
      <t>(divide line 3 by line 4; enter in Part I , line 7i, column (f))</t>
    </r>
  </si>
  <si>
    <t>Some community building activities may also meet the definition of community benefit. Do not enter in Part II community building costs that are entered on Part I, line 7, as community benefit (costs of a community health improvement service entered on Part I, line 7e). An organization that enters information in this Part II must describe in Part VI how its community building activities promote the health of the communities it serves.</t>
  </si>
  <si>
    <t>If the organization makes a grant to a joint venture in which it has an ownership interest to be used to accomplish one of the community building activities listed in this part, enter the grant on the appropriate line in Part II, but do not include in Part II the organization's proportionate share of the amount spent by the joint venture on such activities to avoid double counting.</t>
  </si>
  <si>
    <t xml:space="preserve">Include the following in the calculation for physical Improvements and housing:  </t>
  </si>
  <si>
    <t>neighborhood improvement or revitalization projects</t>
  </si>
  <si>
    <t>revitalization projects, provision of housing for vulnerable patients upon discharge from an inpatient facility</t>
  </si>
  <si>
    <t>housing for low-income seniors</t>
  </si>
  <si>
    <t>provision or rehabilitation of housing for vulnerable populations, such as removing building materials that harm the health of the resident</t>
  </si>
  <si>
    <t>development or maintenance of parks and playgrounds to promote physical activity.</t>
  </si>
  <si>
    <t>Park or Playground Development or Maintenance to Promote Physical Activity</t>
  </si>
  <si>
    <t>Enter in this part the costs of the organization's activities that it engaged in during the tax year to protect or improve the community's health or safety, and that are not entered in Part I of this schedule.</t>
  </si>
  <si>
    <t xml:space="preserve">Include the following in the calculation of community support:  </t>
  </si>
  <si>
    <t>neighborhood support groups</t>
  </si>
  <si>
    <t>violence prevention programs</t>
  </si>
  <si>
    <t>FORM PRESENTATION - BASED ON 2022 FORMS</t>
  </si>
  <si>
    <t>l.</t>
  </si>
  <si>
    <t>m.</t>
  </si>
  <si>
    <t>n.</t>
  </si>
  <si>
    <t>o.</t>
  </si>
  <si>
    <t>k.</t>
  </si>
  <si>
    <t>child-care and mentoring programs for vulnerable populations or neighborhoods and disaster readiness and public health emergency activities, such as community disease surveillance or readiness training beyond what is required by accrediting bodies or government entities.</t>
  </si>
  <si>
    <t>Inpatient psychiatric services.</t>
  </si>
  <si>
    <t>The organization’s inpatient palliative care program.</t>
  </si>
  <si>
    <t>See worksheet below</t>
  </si>
  <si>
    <t>Other Types Of Clinical Research (I.E., Nutritional Studies, Qualify Improvement, Information Technology).</t>
  </si>
  <si>
    <t>Programs To The Community Which Are Exclusively Provided By The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</si>
</sst>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0_);_(* \(#,##0\);_(* &quot;-&quot;??_);_(@_)"/>
    <numFmt numFmtId="166" formatCode="&quot;$&quot;#,##0\ ;\(&quot;$&quot;#,##0\)"/>
    <numFmt numFmtId="167" formatCode="#,###,##0.00;\(#,###,##0.00\)"/>
    <numFmt numFmtId="168" formatCode="_(&quot;$&quot;* #,##0_);_(&quot;$&quot;* \(#,##0\);_(&quot;$&quot;* &quot;-&quot;??_);_(@_)"/>
    <numFmt numFmtId="169" formatCode="0.000%"/>
    <numFmt numFmtId="170" formatCode="m/d/yy;@"/>
    <numFmt numFmtId="171" formatCode="0.0%"/>
  </numFmts>
  <fonts count="100" x14ac:knownFonts="1">
    <font>
      <sz val="11"/>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name val="Times New Roman"/>
      <family val="1"/>
    </font>
    <font>
      <sz val="11"/>
      <name val="Calibri"/>
      <family val="2"/>
      <scheme val="minor"/>
    </font>
    <font>
      <b/>
      <sz val="10"/>
      <name val="Arial"/>
      <family val="2"/>
    </font>
    <font>
      <sz val="10"/>
      <name val="Arial"/>
      <family val="2"/>
    </font>
    <font>
      <sz val="11"/>
      <color rgb="FFFF0000"/>
      <name val="Calibri"/>
      <family val="2"/>
      <scheme val="minor"/>
    </font>
    <font>
      <sz val="10"/>
      <color theme="1"/>
      <name val="Arial"/>
      <family val="2"/>
    </font>
    <font>
      <sz val="12"/>
      <color theme="1"/>
      <name val="Times New Roman"/>
      <family val="1"/>
    </font>
    <font>
      <sz val="8"/>
      <color theme="1"/>
      <name val="Arial"/>
      <family val="2"/>
    </font>
    <font>
      <sz val="12"/>
      <color rgb="FF0054A0"/>
      <name val="Arial"/>
      <family val="2"/>
    </font>
    <font>
      <i/>
      <sz val="8"/>
      <color rgb="FFFF0000"/>
      <name val="Arial"/>
      <family val="2"/>
    </font>
    <font>
      <u/>
      <sz val="11"/>
      <color theme="10"/>
      <name val="Calibri"/>
      <family val="2"/>
      <scheme val="minor"/>
    </font>
    <font>
      <sz val="14"/>
      <color rgb="FF0054A0"/>
      <name val="Calibri"/>
      <family val="2"/>
      <scheme val="minor"/>
    </font>
    <font>
      <sz val="12"/>
      <color rgb="FF0054A0"/>
      <name val="Calibri"/>
      <family val="2"/>
      <scheme val="minor"/>
    </font>
    <font>
      <i/>
      <sz val="10"/>
      <color rgb="FF0054A0"/>
      <name val="Calibri"/>
      <family val="2"/>
      <scheme val="minor"/>
    </font>
    <font>
      <sz val="12"/>
      <color theme="1"/>
      <name val="Calibri"/>
      <family val="2"/>
      <scheme val="minor"/>
    </font>
    <font>
      <b/>
      <sz val="18"/>
      <color rgb="FF0054A0"/>
      <name val="Calibri"/>
      <family val="2"/>
      <scheme val="minor"/>
    </font>
    <font>
      <sz val="12"/>
      <color rgb="FFFF0000"/>
      <name val="Arial"/>
      <family val="2"/>
    </font>
    <font>
      <sz val="8"/>
      <color rgb="FFFF0000"/>
      <name val="Arial"/>
      <family val="2"/>
    </font>
    <font>
      <b/>
      <sz val="8"/>
      <color theme="5" tint="-0.249977111117893"/>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Times New Roman"/>
      <family val="1"/>
    </font>
    <font>
      <sz val="8.25"/>
      <color indexed="8"/>
      <name val="Microsoft Sans Serif"/>
      <family val="2"/>
    </font>
    <font>
      <sz val="11"/>
      <color indexed="8"/>
      <name val="Times New Roman"/>
      <family val="1"/>
    </font>
    <font>
      <b/>
      <sz val="10"/>
      <color indexed="8"/>
      <name val="Arial"/>
      <family val="2"/>
    </font>
    <font>
      <b/>
      <sz val="18"/>
      <color theme="3"/>
      <name val="Calibri Light"/>
      <family val="2"/>
      <scheme val="major"/>
    </font>
    <font>
      <sz val="11"/>
      <color rgb="FF9C6500"/>
      <name val="Calibri"/>
      <family val="2"/>
      <scheme val="minor"/>
    </font>
    <font>
      <sz val="12"/>
      <color theme="1"/>
      <name val="Berlin Sans FB"/>
      <family val="2"/>
    </font>
    <font>
      <sz val="10"/>
      <color indexed="24"/>
      <name val="Arial"/>
      <family val="2"/>
    </font>
    <font>
      <sz val="12"/>
      <name val="Helv"/>
    </font>
    <font>
      <sz val="10"/>
      <color indexed="0"/>
      <name val="Arial"/>
      <family val="2"/>
    </font>
    <font>
      <b/>
      <sz val="12"/>
      <name val="Arial"/>
      <family val="2"/>
    </font>
    <font>
      <u/>
      <sz val="10"/>
      <color indexed="12"/>
      <name val="Arial"/>
      <family val="2"/>
    </font>
    <font>
      <b/>
      <sz val="14"/>
      <name val="Helv"/>
    </font>
    <font>
      <sz val="10"/>
      <color indexed="8"/>
      <name val="Arial"/>
      <family val="2"/>
    </font>
    <font>
      <sz val="10"/>
      <color indexed="8"/>
      <name val="MS Sans Serif"/>
      <family val="2"/>
    </font>
    <font>
      <b/>
      <sz val="14"/>
      <color indexed="8"/>
      <name val="Arial"/>
      <family val="2"/>
    </font>
    <font>
      <b/>
      <sz val="12"/>
      <color indexed="8"/>
      <name val="Arial"/>
      <family val="2"/>
    </font>
    <font>
      <b/>
      <i/>
      <sz val="12"/>
      <color indexed="8"/>
      <name val="Arial"/>
      <family val="2"/>
    </font>
    <font>
      <sz val="24"/>
      <color indexed="13"/>
      <name val="Helv"/>
    </font>
    <font>
      <sz val="12"/>
      <color indexed="13"/>
      <name val="Helv"/>
    </font>
    <font>
      <sz val="11"/>
      <color rgb="FF000000"/>
      <name val="Calibri"/>
      <family val="2"/>
    </font>
    <font>
      <sz val="10"/>
      <color theme="1"/>
      <name val="Arial Narrow"/>
      <family val="2"/>
    </font>
    <font>
      <i/>
      <sz val="12"/>
      <color theme="1"/>
      <name val="Times New Roman"/>
      <family val="1"/>
    </font>
    <font>
      <vertAlign val="superscript"/>
      <sz val="12"/>
      <color theme="1"/>
      <name val="Times New Roman"/>
      <family val="1"/>
    </font>
    <font>
      <b/>
      <vertAlign val="superscript"/>
      <sz val="10"/>
      <name val="Arial"/>
      <family val="2"/>
    </font>
    <font>
      <b/>
      <i/>
      <sz val="11"/>
      <color theme="3"/>
      <name val="Calibri"/>
      <family val="2"/>
      <scheme val="minor"/>
    </font>
    <font>
      <sz val="25"/>
      <color theme="3"/>
      <name val="Calibri"/>
      <family val="2"/>
      <scheme val="minor"/>
    </font>
    <font>
      <b/>
      <sz val="11"/>
      <name val="Calibri"/>
      <family val="2"/>
      <scheme val="minor"/>
    </font>
    <font>
      <sz val="14"/>
      <color theme="1"/>
      <name val="Calibri"/>
      <family val="2"/>
      <scheme val="minor"/>
    </font>
    <font>
      <b/>
      <sz val="14"/>
      <color theme="1"/>
      <name val="Calibri"/>
      <family val="2"/>
      <scheme val="minor"/>
    </font>
    <font>
      <sz val="18"/>
      <color rgb="FF44546A"/>
      <name val="Calibri"/>
      <family val="2"/>
      <scheme val="minor"/>
    </font>
    <font>
      <b/>
      <sz val="10"/>
      <name val="Calibri"/>
      <family val="2"/>
      <scheme val="minor"/>
    </font>
    <font>
      <sz val="10"/>
      <name val="Calibri"/>
      <family val="2"/>
      <scheme val="minor"/>
    </font>
    <font>
      <b/>
      <u/>
      <sz val="11"/>
      <color theme="1"/>
      <name val="Calibri"/>
      <family val="2"/>
      <scheme val="minor"/>
    </font>
    <font>
      <b/>
      <u/>
      <sz val="16"/>
      <color theme="1"/>
      <name val="Calibri"/>
      <family val="2"/>
      <scheme val="minor"/>
    </font>
    <font>
      <u/>
      <sz val="11"/>
      <color theme="1"/>
      <name val="Calibri"/>
      <family val="2"/>
      <scheme val="minor"/>
    </font>
    <font>
      <b/>
      <sz val="14"/>
      <name val="Calibri"/>
      <family val="2"/>
      <scheme val="minor"/>
    </font>
    <font>
      <b/>
      <u/>
      <sz val="14"/>
      <name val="Calibri"/>
      <family val="2"/>
      <scheme val="minor"/>
    </font>
    <font>
      <i/>
      <sz val="11"/>
      <color rgb="FF1053A0"/>
      <name val="Calibri"/>
      <family val="2"/>
      <scheme val="minor"/>
    </font>
    <font>
      <b/>
      <sz val="14"/>
      <color rgb="FF1053A0"/>
      <name val="Calibri"/>
      <family val="2"/>
      <scheme val="minor"/>
    </font>
    <font>
      <sz val="16"/>
      <color theme="1"/>
      <name val="Calibri"/>
      <family val="2"/>
      <scheme val="minor"/>
    </font>
    <font>
      <sz val="24"/>
      <color rgb="FF595959"/>
      <name val="Calibri"/>
      <family val="2"/>
      <scheme val="minor"/>
    </font>
    <font>
      <sz val="11"/>
      <color rgb="FF007A3D"/>
      <name val="Calibri"/>
      <family val="2"/>
      <scheme val="minor"/>
    </font>
    <font>
      <b/>
      <i/>
      <sz val="11"/>
      <color theme="1"/>
      <name val="Calibri"/>
      <family val="2"/>
      <scheme val="minor"/>
    </font>
    <font>
      <i/>
      <sz val="16"/>
      <color rgb="FF007A3D"/>
      <name val="Calibri"/>
      <family val="2"/>
      <scheme val="minor"/>
    </font>
    <font>
      <b/>
      <sz val="10"/>
      <name val="Arial"/>
      <family val="2"/>
    </font>
    <font>
      <b/>
      <sz val="8"/>
      <color indexed="12"/>
      <name val="Arial"/>
      <family val="2"/>
    </font>
    <font>
      <b/>
      <sz val="8"/>
      <color rgb="FF0000FF"/>
      <name val="Arial"/>
      <family val="2"/>
    </font>
    <font>
      <sz val="9"/>
      <color indexed="81"/>
      <name val="Tahoma"/>
      <family val="2"/>
    </font>
    <font>
      <b/>
      <sz val="16"/>
      <color theme="1"/>
      <name val="Calibri"/>
      <family val="2"/>
      <scheme val="minor"/>
    </font>
    <font>
      <sz val="8"/>
      <color theme="0" tint="-0.14999847407452621"/>
      <name val="Calibri"/>
      <family val="2"/>
      <scheme val="minor"/>
    </font>
    <font>
      <sz val="11"/>
      <name val="Calibri"/>
      <family val="2"/>
    </font>
    <font>
      <b/>
      <sz val="14"/>
      <color rgb="FF01539A"/>
      <name val="Calibri"/>
      <family val="2"/>
      <scheme val="minor"/>
    </font>
    <font>
      <b/>
      <u val="singleAccounting"/>
      <sz val="11"/>
      <name val="Calibri"/>
      <family val="2"/>
      <scheme val="minor"/>
    </font>
    <font>
      <b/>
      <sz val="11"/>
      <color rgb="FF0000FF"/>
      <name val="Calibri"/>
      <family val="2"/>
      <scheme val="minor"/>
    </font>
    <font>
      <sz val="11"/>
      <color rgb="FF0000FF"/>
      <name val="Calibri"/>
      <family val="2"/>
      <scheme val="minor"/>
    </font>
    <font>
      <u val="singleAccounting"/>
      <sz val="11"/>
      <color rgb="FF0000FF"/>
      <name val="Calibri"/>
      <family val="2"/>
      <scheme val="minor"/>
    </font>
    <font>
      <u val="doubleAccounting"/>
      <sz val="11"/>
      <name val="Calibri"/>
      <family val="2"/>
      <scheme val="minor"/>
    </font>
    <font>
      <u val="doubleAccounting"/>
      <sz val="11"/>
      <color rgb="FF0000FF"/>
      <name val="Calibri"/>
      <family val="2"/>
      <scheme val="minor"/>
    </font>
    <font>
      <u val="doubleAccounting"/>
      <sz val="11"/>
      <name val="Calibri"/>
      <family val="2"/>
    </font>
    <font>
      <u val="singleAccounting"/>
      <sz val="11"/>
      <name val="Calibri"/>
      <family val="2"/>
      <scheme val="minor"/>
    </font>
    <font>
      <i/>
      <sz val="11"/>
      <color rgb="FFC00000"/>
      <name val="Calibri"/>
      <family val="2"/>
      <scheme val="minor"/>
    </font>
    <font>
      <i/>
      <sz val="11"/>
      <color rgb="FFC00000"/>
      <name val="Calibri"/>
      <family val="2"/>
    </font>
    <font>
      <b/>
      <sz val="9"/>
      <color indexed="81"/>
      <name val="Tahoma"/>
      <family val="2"/>
    </font>
    <font>
      <sz val="9"/>
      <color theme="1"/>
      <name val="Calibri"/>
      <family val="2"/>
      <scheme val="minor"/>
    </font>
  </fonts>
  <fills count="58">
    <fill>
      <patternFill patternType="none"/>
    </fill>
    <fill>
      <patternFill patternType="gray125"/>
    </fill>
    <fill>
      <patternFill patternType="solid">
        <fgColor rgb="FF0054A0"/>
        <bgColor indexed="64"/>
      </patternFill>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3"/>
      </patternFill>
    </fill>
    <fill>
      <patternFill patternType="solid">
        <fgColor indexed="26"/>
      </patternFill>
    </fill>
    <fill>
      <patternFill patternType="solid">
        <fgColor indexed="12"/>
      </patternFill>
    </fill>
    <fill>
      <patternFill patternType="gray0625"/>
    </fill>
    <fill>
      <patternFill patternType="solid">
        <fgColor theme="0" tint="-0.14999847407452621"/>
        <bgColor indexed="64"/>
      </patternFill>
    </fill>
    <fill>
      <patternFill patternType="solid">
        <fgColor rgb="FF98A4AE"/>
        <bgColor indexed="64"/>
      </patternFill>
    </fill>
    <fill>
      <patternFill patternType="solid">
        <fgColor theme="0" tint="-4.9989318521683403E-2"/>
        <bgColor indexed="64"/>
      </patternFill>
    </fill>
    <fill>
      <patternFill patternType="solid">
        <fgColor rgb="FFDDF1F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BFBFF"/>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indexed="65"/>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double">
        <color indexed="8"/>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ck">
        <color rgb="FF0054A0"/>
      </bottom>
      <diagonal/>
    </border>
    <border>
      <left/>
      <right/>
      <top style="thick">
        <color rgb="FF0054A0"/>
      </top>
      <bottom style="thick">
        <color rgb="FF0054A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style="dotted">
        <color indexed="64"/>
      </right>
      <top style="dotted">
        <color indexed="64"/>
      </top>
      <bottom style="dotted">
        <color indexed="64"/>
      </bottom>
      <diagonal/>
    </border>
  </borders>
  <cellStyleXfs count="388">
    <xf numFmtId="0" fontId="0" fillId="0" borderId="0"/>
    <xf numFmtId="0" fontId="6" fillId="0" borderId="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0" fontId="13" fillId="0" borderId="0"/>
    <xf numFmtId="0" fontId="6" fillId="0" borderId="0"/>
    <xf numFmtId="0" fontId="16" fillId="0" borderId="0" applyNumberFormat="0" applyFill="0" applyBorder="0" applyAlignment="0" applyProtection="0"/>
    <xf numFmtId="0" fontId="6" fillId="0" borderId="0"/>
    <xf numFmtId="0" fontId="9" fillId="0" borderId="0"/>
    <xf numFmtId="43" fontId="2" fillId="0" borderId="0" applyFont="0" applyFill="0" applyBorder="0" applyAlignment="0" applyProtection="0"/>
    <xf numFmtId="0" fontId="35" fillId="0" borderId="0"/>
    <xf numFmtId="44" fontId="35" fillId="0" borderId="0" applyFont="0" applyFill="0" applyBorder="0" applyAlignment="0" applyProtection="0"/>
    <xf numFmtId="9" fontId="35" fillId="0" borderId="0" applyFont="0" applyFill="0" applyBorder="0" applyAlignment="0" applyProtection="0"/>
    <xf numFmtId="43" fontId="35" fillId="0" borderId="0" applyFont="0" applyFill="0" applyBorder="0" applyAlignment="0" applyProtection="0"/>
    <xf numFmtId="0" fontId="2"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36" fillId="0" borderId="0"/>
    <xf numFmtId="40" fontId="37" fillId="4" borderId="0">
      <alignment horizontal="right"/>
    </xf>
    <xf numFmtId="0" fontId="6" fillId="0" borderId="0"/>
    <xf numFmtId="9" fontId="6" fillId="0" borderId="0" applyFont="0" applyFill="0" applyBorder="0" applyAlignment="0" applyProtection="0"/>
    <xf numFmtId="0" fontId="2" fillId="0" borderId="0"/>
    <xf numFmtId="0" fontId="9" fillId="0" borderId="0"/>
    <xf numFmtId="44" fontId="9" fillId="0" borderId="0" applyFont="0" applyFill="0" applyBorder="0" applyAlignment="0" applyProtection="0"/>
    <xf numFmtId="0" fontId="9" fillId="0" borderId="0"/>
    <xf numFmtId="0" fontId="9" fillId="0" borderId="0"/>
    <xf numFmtId="0" fontId="35" fillId="0" borderId="0"/>
    <xf numFmtId="44" fontId="9" fillId="0" borderId="0" applyFont="0" applyFill="0" applyBorder="0" applyAlignment="0" applyProtection="0"/>
    <xf numFmtId="0" fontId="9" fillId="0" borderId="0"/>
    <xf numFmtId="0" fontId="9" fillId="0" borderId="0"/>
    <xf numFmtId="0" fontId="9" fillId="0" borderId="0"/>
    <xf numFmtId="44"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29" fillId="6" borderId="0" applyNumberFormat="0" applyBorder="0" applyAlignment="0" applyProtection="0"/>
    <xf numFmtId="0" fontId="32" fillId="9" borderId="21" applyNumberFormat="0" applyAlignment="0" applyProtection="0"/>
    <xf numFmtId="0" fontId="3" fillId="10" borderId="24"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3" fontId="9" fillId="0" borderId="0"/>
    <xf numFmtId="3" fontId="9" fillId="0" borderId="0"/>
    <xf numFmtId="3" fontId="9" fillId="0" borderId="0"/>
    <xf numFmtId="44" fontId="2"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9"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44" fontId="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0" fontId="43" fillId="0" borderId="0"/>
    <xf numFmtId="0" fontId="43" fillId="0" borderId="0"/>
    <xf numFmtId="0" fontId="43" fillId="0" borderId="28"/>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4" fillId="0" borderId="0" applyNumberForma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2" fontId="42" fillId="0" borderId="0" applyFont="0" applyFill="0" applyBorder="0" applyAlignment="0" applyProtection="0"/>
    <xf numFmtId="167" fontId="44" fillId="0" borderId="0"/>
    <xf numFmtId="0" fontId="28" fillId="5" borderId="0" applyNumberFormat="0" applyBorder="0" applyAlignment="0" applyProtection="0"/>
    <xf numFmtId="0" fontId="45" fillId="0" borderId="27" applyNumberFormat="0" applyAlignment="0" applyProtection="0">
      <alignment horizontal="left" vertical="center"/>
    </xf>
    <xf numFmtId="0" fontId="45" fillId="0" borderId="7">
      <alignment horizontal="left" vertical="center"/>
    </xf>
    <xf numFmtId="0" fontId="25" fillId="0" borderId="18" applyNumberFormat="0" applyFill="0" applyAlignment="0" applyProtection="0"/>
    <xf numFmtId="0" fontId="26" fillId="0" borderId="19" applyNumberFormat="0" applyFill="0" applyAlignment="0" applyProtection="0"/>
    <xf numFmtId="0" fontId="27" fillId="0" borderId="20" applyNumberFormat="0" applyFill="0" applyAlignment="0" applyProtection="0"/>
    <xf numFmtId="0" fontId="27" fillId="0" borderId="0" applyNumberFormat="0" applyFill="0" applyBorder="0" applyAlignment="0" applyProtection="0"/>
    <xf numFmtId="0" fontId="46" fillId="0" borderId="0" applyNumberFormat="0" applyFill="0" applyBorder="0" applyAlignment="0" applyProtection="0">
      <alignment vertical="top"/>
      <protection locked="0"/>
    </xf>
    <xf numFmtId="0" fontId="30" fillId="8" borderId="21" applyNumberFormat="0" applyAlignment="0" applyProtection="0"/>
    <xf numFmtId="0" fontId="47" fillId="36" borderId="28"/>
    <xf numFmtId="0" fontId="33" fillId="0" borderId="23" applyNumberFormat="0" applyFill="0" applyAlignment="0" applyProtection="0"/>
    <xf numFmtId="0" fontId="40" fillId="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1" fillId="0" borderId="0"/>
    <xf numFmtId="0" fontId="2" fillId="0" borderId="0"/>
    <xf numFmtId="0" fontId="2" fillId="0" borderId="0"/>
    <xf numFmtId="0" fontId="9" fillId="0" borderId="0"/>
    <xf numFmtId="0" fontId="48" fillId="0" borderId="0">
      <alignment vertical="top"/>
    </xf>
    <xf numFmtId="0" fontId="9" fillId="0" borderId="0"/>
    <xf numFmtId="0" fontId="9" fillId="0" borderId="0"/>
    <xf numFmtId="0" fontId="2" fillId="0" borderId="0"/>
    <xf numFmtId="0" fontId="48" fillId="0" borderId="0">
      <alignment vertical="top"/>
    </xf>
    <xf numFmtId="0" fontId="48" fillId="0" borderId="0">
      <alignment vertical="top"/>
    </xf>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48" fillId="0" borderId="0">
      <alignment vertical="top"/>
    </xf>
    <xf numFmtId="0" fontId="9" fillId="0" borderId="0"/>
    <xf numFmtId="0" fontId="9" fillId="0" borderId="0"/>
    <xf numFmtId="0" fontId="6" fillId="0" borderId="0"/>
    <xf numFmtId="0" fontId="9" fillId="0" borderId="0"/>
    <xf numFmtId="0" fontId="6" fillId="0" borderId="0"/>
    <xf numFmtId="0" fontId="6" fillId="0" borderId="0"/>
    <xf numFmtId="0" fontId="9" fillId="0" borderId="0"/>
    <xf numFmtId="0" fontId="35" fillId="0" borderId="0"/>
    <xf numFmtId="0" fontId="9" fillId="0" borderId="0"/>
    <xf numFmtId="0" fontId="9" fillId="0" borderId="0"/>
    <xf numFmtId="0" fontId="49" fillId="0" borderId="0"/>
    <xf numFmtId="0" fontId="9" fillId="0" borderId="0"/>
    <xf numFmtId="0" fontId="2" fillId="0" borderId="0"/>
    <xf numFmtId="0" fontId="9" fillId="37" borderId="29" applyNumberFormat="0" applyFont="0" applyAlignment="0" applyProtection="0"/>
    <xf numFmtId="0" fontId="9" fillId="37" borderId="29" applyNumberFormat="0" applyFont="0" applyAlignment="0" applyProtection="0"/>
    <xf numFmtId="0" fontId="2" fillId="11" borderId="25" applyNumberFormat="0" applyFont="0" applyAlignment="0" applyProtection="0"/>
    <xf numFmtId="0" fontId="31" fillId="9" borderId="22"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43" fillId="0" borderId="0"/>
    <xf numFmtId="0" fontId="43" fillId="0" borderId="0"/>
    <xf numFmtId="0" fontId="48" fillId="0" borderId="0" applyNumberFormat="0" applyBorder="0" applyAlignment="0"/>
    <xf numFmtId="0" fontId="48" fillId="0" borderId="0" applyNumberFormat="0" applyBorder="0" applyAlignment="0"/>
    <xf numFmtId="0" fontId="48" fillId="0" borderId="0" applyNumberFormat="0" applyBorder="0" applyAlignment="0"/>
    <xf numFmtId="0" fontId="50" fillId="0" borderId="0" applyNumberFormat="0" applyBorder="0" applyAlignment="0"/>
    <xf numFmtId="0" fontId="50" fillId="0" borderId="0" applyNumberFormat="0" applyBorder="0" applyAlignment="0"/>
    <xf numFmtId="0" fontId="50" fillId="0" borderId="0" applyNumberFormat="0" applyBorder="0" applyAlignment="0"/>
    <xf numFmtId="0" fontId="51" fillId="0" borderId="0" applyNumberFormat="0" applyBorder="0" applyAlignment="0"/>
    <xf numFmtId="0" fontId="51" fillId="0" borderId="0" applyNumberFormat="0" applyBorder="0" applyAlignment="0"/>
    <xf numFmtId="0" fontId="51" fillId="0" borderId="0" applyNumberFormat="0" applyBorder="0" applyAlignment="0"/>
    <xf numFmtId="0" fontId="52" fillId="0" borderId="0" applyNumberFormat="0" applyBorder="0" applyAlignment="0"/>
    <xf numFmtId="0" fontId="52" fillId="0" borderId="0" applyNumberFormat="0" applyBorder="0" applyAlignment="0"/>
    <xf numFmtId="0" fontId="52" fillId="0" borderId="0" applyNumberFormat="0" applyBorder="0" applyAlignment="0"/>
    <xf numFmtId="0" fontId="38" fillId="0" borderId="0" applyNumberFormat="0" applyBorder="0" applyAlignment="0"/>
    <xf numFmtId="0" fontId="38" fillId="0" borderId="0" applyNumberFormat="0" applyBorder="0" applyAlignment="0"/>
    <xf numFmtId="0" fontId="38" fillId="0" borderId="0" applyNumberFormat="0" applyBorder="0" applyAlignment="0"/>
    <xf numFmtId="0" fontId="48" fillId="0" borderId="0" applyNumberFormat="0" applyBorder="0" applyAlignment="0"/>
    <xf numFmtId="0" fontId="48" fillId="0" borderId="0" applyNumberFormat="0" applyBorder="0" applyAlignment="0"/>
    <xf numFmtId="0" fontId="48" fillId="0" borderId="0" applyNumberFormat="0" applyBorder="0" applyAlignment="0"/>
    <xf numFmtId="0" fontId="43" fillId="0" borderId="28"/>
    <xf numFmtId="0" fontId="43" fillId="0" borderId="28"/>
    <xf numFmtId="0" fontId="53" fillId="38" borderId="0"/>
    <xf numFmtId="0" fontId="54" fillId="38" borderId="0"/>
    <xf numFmtId="0" fontId="39" fillId="0" borderId="0" applyNumberFormat="0" applyFill="0" applyBorder="0" applyAlignment="0" applyProtection="0"/>
    <xf numFmtId="0" fontId="39" fillId="0" borderId="0" applyNumberFormat="0" applyFill="0" applyBorder="0" applyAlignment="0" applyProtection="0"/>
    <xf numFmtId="0" fontId="4" fillId="0" borderId="26" applyNumberFormat="0" applyFill="0" applyAlignment="0" applyProtection="0"/>
    <xf numFmtId="0" fontId="47" fillId="0" borderId="30"/>
    <xf numFmtId="0" fontId="47" fillId="0" borderId="30"/>
    <xf numFmtId="0" fontId="47" fillId="0" borderId="28"/>
    <xf numFmtId="0" fontId="47" fillId="0" borderId="28"/>
    <xf numFmtId="0" fontId="10" fillId="0" borderId="0" applyNumberForma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4" fontId="9" fillId="0" borderId="0" applyFont="0" applyFill="0" applyBorder="0" applyAlignment="0" applyProtection="0"/>
    <xf numFmtId="0" fontId="55" fillId="0" borderId="0"/>
    <xf numFmtId="0" fontId="2" fillId="0" borderId="0"/>
    <xf numFmtId="0" fontId="2" fillId="0" borderId="0"/>
    <xf numFmtId="0" fontId="55"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2"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9" fillId="0" borderId="0"/>
    <xf numFmtId="0" fontId="11" fillId="0" borderId="0"/>
    <xf numFmtId="0" fontId="56" fillId="0" borderId="0"/>
    <xf numFmtId="0" fontId="11" fillId="0" borderId="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2" fillId="0" borderId="0"/>
    <xf numFmtId="9" fontId="2" fillId="0" borderId="0" applyFont="0" applyFill="0" applyBorder="0" applyAlignment="0" applyProtection="0"/>
    <xf numFmtId="0" fontId="9" fillId="0" borderId="0"/>
    <xf numFmtId="0" fontId="2" fillId="0" borderId="0"/>
    <xf numFmtId="0" fontId="2" fillId="0" borderId="0"/>
    <xf numFmtId="0" fontId="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1" fontId="86" fillId="0" borderId="0"/>
    <xf numFmtId="9" fontId="86" fillId="0" borderId="0" applyFont="0" applyFill="0" applyBorder="0" applyAlignment="0" applyProtection="0"/>
  </cellStyleXfs>
  <cellXfs count="679">
    <xf numFmtId="0" fontId="0" fillId="0" borderId="0" xfId="0"/>
    <xf numFmtId="0" fontId="7" fillId="0" borderId="0" xfId="0" applyFont="1"/>
    <xf numFmtId="0" fontId="10" fillId="0" borderId="0" xfId="0" applyFont="1"/>
    <xf numFmtId="0" fontId="0" fillId="0" borderId="0" xfId="0" applyFill="1"/>
    <xf numFmtId="0" fontId="0" fillId="0" borderId="0" xfId="0" applyAlignment="1">
      <alignment horizontal="left" wrapText="1"/>
    </xf>
    <xf numFmtId="0" fontId="13" fillId="0" borderId="0" xfId="5"/>
    <xf numFmtId="0" fontId="14" fillId="0" borderId="0" xfId="6" applyFont="1"/>
    <xf numFmtId="0" fontId="15" fillId="0" borderId="0" xfId="6" applyFont="1" applyAlignment="1">
      <alignment horizontal="right"/>
    </xf>
    <xf numFmtId="0" fontId="18" fillId="0" borderId="0" xfId="6" applyFont="1"/>
    <xf numFmtId="0" fontId="21" fillId="0" borderId="0" xfId="0" applyFont="1" applyAlignment="1">
      <alignment vertical="center"/>
    </xf>
    <xf numFmtId="164" fontId="17" fillId="4" borderId="0" xfId="6" quotePrefix="1" applyNumberFormat="1" applyFont="1" applyFill="1" applyAlignment="1" applyProtection="1">
      <alignment horizontal="left"/>
      <protection locked="0"/>
    </xf>
    <xf numFmtId="0" fontId="0" fillId="0" borderId="5" xfId="0" applyBorder="1"/>
    <xf numFmtId="0" fontId="22" fillId="0" borderId="0" xfId="6" applyFont="1"/>
    <xf numFmtId="0" fontId="23" fillId="0" borderId="0" xfId="5" applyFont="1"/>
    <xf numFmtId="0" fontId="0" fillId="0" borderId="0" xfId="0" applyAlignment="1">
      <alignment horizontal="left"/>
    </xf>
    <xf numFmtId="0" fontId="24" fillId="0" borderId="0" xfId="5" applyFont="1"/>
    <xf numFmtId="0" fontId="0" fillId="40" borderId="12" xfId="0" applyFill="1" applyBorder="1"/>
    <xf numFmtId="0" fontId="0" fillId="40" borderId="9" xfId="0" applyFill="1" applyBorder="1" applyAlignment="1">
      <alignment horizontal="center"/>
    </xf>
    <xf numFmtId="0" fontId="0" fillId="40" borderId="13" xfId="0" applyFill="1" applyBorder="1"/>
    <xf numFmtId="0" fontId="3" fillId="41" borderId="0" xfId="0" applyFont="1" applyFill="1" applyBorder="1" applyAlignment="1">
      <alignment horizontal="center"/>
    </xf>
    <xf numFmtId="0" fontId="0" fillId="0" borderId="32" xfId="0" applyBorder="1" applyAlignment="1">
      <alignment horizontal="left"/>
    </xf>
    <xf numFmtId="0" fontId="0" fillId="0" borderId="33" xfId="0" applyBorder="1" applyAlignment="1">
      <alignment horizontal="left"/>
    </xf>
    <xf numFmtId="0" fontId="3" fillId="2" borderId="17" xfId="0" applyFont="1" applyFill="1" applyBorder="1" applyAlignment="1">
      <alignment horizont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3" xfId="0" applyFont="1" applyBorder="1" applyAlignment="1">
      <alignment horizontal="left" vertical="center"/>
    </xf>
    <xf numFmtId="0" fontId="3" fillId="2" borderId="31" xfId="0" applyFont="1" applyFill="1" applyBorder="1" applyAlignment="1">
      <alignment horizontal="center"/>
    </xf>
    <xf numFmtId="0" fontId="8" fillId="0" borderId="32" xfId="1" applyFont="1" applyFill="1" applyBorder="1" applyAlignment="1">
      <alignment horizontal="left" wrapText="1"/>
    </xf>
    <xf numFmtId="0" fontId="8" fillId="0" borderId="31" xfId="1" applyFont="1" applyFill="1" applyBorder="1" applyAlignment="1">
      <alignment horizontal="left"/>
    </xf>
    <xf numFmtId="0" fontId="8" fillId="0" borderId="32" xfId="1" applyFont="1" applyFill="1" applyBorder="1" applyAlignment="1">
      <alignment horizontal="left"/>
    </xf>
    <xf numFmtId="0" fontId="8" fillId="0" borderId="33" xfId="1" applyFont="1" applyFill="1" applyBorder="1" applyAlignment="1">
      <alignment horizontal="left"/>
    </xf>
    <xf numFmtId="0" fontId="18" fillId="0" borderId="0" xfId="6" applyFont="1" applyAlignment="1">
      <alignment vertical="top"/>
    </xf>
    <xf numFmtId="0" fontId="60" fillId="0" borderId="0" xfId="0" applyFont="1"/>
    <xf numFmtId="0" fontId="60" fillId="0" borderId="0" xfId="0" applyFont="1" applyAlignment="1">
      <alignment horizontal="right"/>
    </xf>
    <xf numFmtId="0" fontId="61" fillId="4" borderId="0" xfId="6" applyFont="1" applyFill="1" applyProtection="1">
      <protection locked="0"/>
    </xf>
    <xf numFmtId="0" fontId="14" fillId="0" borderId="0" xfId="6" applyFont="1" applyAlignment="1">
      <alignment horizontal="right"/>
    </xf>
    <xf numFmtId="0" fontId="0" fillId="0" borderId="9" xfId="0" applyBorder="1" applyAlignment="1">
      <alignment horizontal="center"/>
    </xf>
    <xf numFmtId="0" fontId="19" fillId="3" borderId="0" xfId="6" applyFont="1" applyFill="1" applyAlignment="1" applyProtection="1">
      <alignment horizontal="left" vertical="center"/>
      <protection locked="0"/>
    </xf>
    <xf numFmtId="0" fontId="0" fillId="40" borderId="14" xfId="0" applyFill="1" applyBorder="1"/>
    <xf numFmtId="0" fontId="0" fillId="40" borderId="8" xfId="0" applyFill="1" applyBorder="1"/>
    <xf numFmtId="0" fontId="0" fillId="40" borderId="10" xfId="0" applyFill="1" applyBorder="1"/>
    <xf numFmtId="0" fontId="0" fillId="0" borderId="0" xfId="0" applyFill="1" applyBorder="1"/>
    <xf numFmtId="0" fontId="0" fillId="0" borderId="0" xfId="0" applyBorder="1"/>
    <xf numFmtId="0" fontId="0" fillId="0" borderId="0" xfId="0" applyBorder="1" applyAlignment="1">
      <alignment vertical="center"/>
    </xf>
    <xf numFmtId="0" fontId="12" fillId="0" borderId="32" xfId="0" applyFont="1" applyBorder="1" applyAlignment="1">
      <alignment horizontal="left" vertical="center" wrapText="1"/>
    </xf>
    <xf numFmtId="0" fontId="0" fillId="0" borderId="0" xfId="0" applyAlignment="1">
      <alignment wrapText="1"/>
    </xf>
    <xf numFmtId="0" fontId="4" fillId="0" borderId="0" xfId="0" applyFont="1" applyAlignment="1">
      <alignment wrapText="1"/>
    </xf>
    <xf numFmtId="0" fontId="0" fillId="0" borderId="9" xfId="0" applyBorder="1"/>
    <xf numFmtId="0" fontId="0" fillId="40" borderId="9" xfId="0" applyFill="1" applyBorder="1"/>
    <xf numFmtId="0" fontId="66" fillId="0" borderId="11" xfId="0" applyFont="1" applyBorder="1" applyAlignment="1">
      <alignment horizontal="center" vertical="center" wrapText="1"/>
    </xf>
    <xf numFmtId="0" fontId="0" fillId="0" borderId="36" xfId="0" applyBorder="1"/>
    <xf numFmtId="0" fontId="0" fillId="0" borderId="37" xfId="0" applyBorder="1"/>
    <xf numFmtId="0" fontId="0" fillId="0" borderId="38" xfId="0" applyBorder="1"/>
    <xf numFmtId="0" fontId="0" fillId="0" borderId="39" xfId="0" applyBorder="1"/>
    <xf numFmtId="0" fontId="4" fillId="0" borderId="0" xfId="0" applyFont="1" applyBorder="1" applyAlignment="1">
      <alignment horizontal="center" wrapText="1"/>
    </xf>
    <xf numFmtId="0" fontId="4" fillId="0" borderId="0" xfId="0" applyFont="1" applyBorder="1" applyAlignment="1">
      <alignment vertical="top"/>
    </xf>
    <xf numFmtId="0" fontId="0" fillId="0" borderId="0" xfId="0" applyBorder="1" applyAlignment="1">
      <alignment wrapText="1"/>
    </xf>
    <xf numFmtId="0" fontId="0" fillId="0" borderId="40" xfId="0" applyBorder="1"/>
    <xf numFmtId="0" fontId="0" fillId="0" borderId="6" xfId="0" applyBorder="1"/>
    <xf numFmtId="0" fontId="0" fillId="0" borderId="41" xfId="0" applyBorder="1"/>
    <xf numFmtId="0" fontId="0" fillId="0" borderId="16" xfId="0" applyBorder="1" applyAlignment="1">
      <alignment wrapText="1"/>
    </xf>
    <xf numFmtId="0" fontId="0" fillId="0" borderId="1" xfId="0" applyBorder="1"/>
    <xf numFmtId="0" fontId="4" fillId="0" borderId="0" xfId="0" applyFont="1"/>
    <xf numFmtId="0" fontId="0" fillId="0" borderId="0" xfId="0" applyAlignment="1">
      <alignment horizontal="right"/>
    </xf>
    <xf numFmtId="0" fontId="0" fillId="3" borderId="0" xfId="0" applyFill="1" applyAlignment="1">
      <alignment wrapText="1"/>
    </xf>
    <xf numFmtId="0" fontId="0" fillId="3" borderId="0" xfId="0" applyFill="1" applyAlignment="1">
      <alignment horizontal="right"/>
    </xf>
    <xf numFmtId="0" fontId="0" fillId="3" borderId="0" xfId="0" applyFill="1"/>
    <xf numFmtId="1" fontId="4" fillId="0" borderId="38" xfId="0" applyNumberFormat="1" applyFont="1" applyBorder="1"/>
    <xf numFmtId="0" fontId="4" fillId="0" borderId="0" xfId="0" applyFont="1" applyBorder="1"/>
    <xf numFmtId="0" fontId="4" fillId="0" borderId="0" xfId="0" applyFont="1" applyBorder="1" applyAlignment="1">
      <alignment horizontal="left"/>
    </xf>
    <xf numFmtId="0" fontId="4" fillId="0" borderId="38" xfId="0" applyFont="1" applyBorder="1"/>
    <xf numFmtId="0" fontId="4" fillId="0" borderId="40" xfId="0" applyFont="1" applyBorder="1"/>
    <xf numFmtId="0" fontId="4" fillId="0" borderId="6" xfId="0" applyFont="1" applyBorder="1"/>
    <xf numFmtId="0" fontId="0" fillId="39" borderId="38" xfId="0" applyFill="1" applyBorder="1"/>
    <xf numFmtId="0" fontId="0" fillId="39" borderId="0" xfId="0" applyFill="1" applyBorder="1"/>
    <xf numFmtId="0" fontId="4" fillId="39" borderId="0" xfId="0" applyFont="1" applyFill="1" applyBorder="1"/>
    <xf numFmtId="0" fontId="0" fillId="39" borderId="39" xfId="0" applyFill="1" applyBorder="1"/>
    <xf numFmtId="1" fontId="4" fillId="0" borderId="38" xfId="0" applyNumberFormat="1" applyFont="1" applyBorder="1" applyAlignment="1">
      <alignment vertical="top"/>
    </xf>
    <xf numFmtId="0" fontId="0" fillId="0" borderId="38" xfId="0" applyBorder="1" applyAlignment="1">
      <alignment vertical="top"/>
    </xf>
    <xf numFmtId="0" fontId="0" fillId="0" borderId="38" xfId="0" applyFill="1" applyBorder="1" applyAlignment="1">
      <alignment vertical="top"/>
    </xf>
    <xf numFmtId="0" fontId="0" fillId="39" borderId="38" xfId="0" applyFill="1" applyBorder="1" applyAlignment="1">
      <alignment vertical="top"/>
    </xf>
    <xf numFmtId="0" fontId="4" fillId="0" borderId="38" xfId="0" applyFont="1" applyBorder="1" applyAlignment="1">
      <alignment vertical="top"/>
    </xf>
    <xf numFmtId="0" fontId="0" fillId="0" borderId="39" xfId="0" applyBorder="1" applyAlignment="1">
      <alignment horizontal="center"/>
    </xf>
    <xf numFmtId="0" fontId="0" fillId="39" borderId="39" xfId="0" applyFill="1" applyBorder="1" applyAlignment="1">
      <alignment horizontal="center"/>
    </xf>
    <xf numFmtId="0" fontId="4" fillId="0" borderId="0" xfId="0" applyFont="1" applyBorder="1" applyAlignment="1">
      <alignment wrapText="1"/>
    </xf>
    <xf numFmtId="0" fontId="4" fillId="0" borderId="43" xfId="0" applyFont="1" applyBorder="1" applyAlignment="1">
      <alignment horizontal="center" wrapText="1"/>
    </xf>
    <xf numFmtId="0" fontId="0" fillId="0" borderId="44" xfId="0" applyBorder="1"/>
    <xf numFmtId="0" fontId="4" fillId="0" borderId="46" xfId="0" applyFont="1" applyBorder="1" applyAlignment="1">
      <alignment horizontal="center" wrapText="1"/>
    </xf>
    <xf numFmtId="0" fontId="0" fillId="0" borderId="44" xfId="0" applyBorder="1" applyAlignment="1">
      <alignment horizontal="center"/>
    </xf>
    <xf numFmtId="0" fontId="0" fillId="39" borderId="9" xfId="0" applyFill="1" applyBorder="1" applyAlignment="1">
      <alignment horizontal="center"/>
    </xf>
    <xf numFmtId="0" fontId="0" fillId="39" borderId="44" xfId="0" applyFill="1" applyBorder="1" applyAlignment="1">
      <alignment horizontal="center"/>
    </xf>
    <xf numFmtId="0" fontId="4" fillId="39" borderId="38" xfId="0" applyFont="1" applyFill="1" applyBorder="1" applyAlignment="1">
      <alignment vertical="top"/>
    </xf>
    <xf numFmtId="0" fontId="4" fillId="40" borderId="36" xfId="0" applyFont="1" applyFill="1" applyBorder="1"/>
    <xf numFmtId="0" fontId="4" fillId="40" borderId="5" xfId="0" applyFont="1" applyFill="1" applyBorder="1"/>
    <xf numFmtId="0" fontId="0" fillId="40" borderId="5" xfId="0" applyFill="1" applyBorder="1"/>
    <xf numFmtId="0" fontId="0" fillId="40" borderId="37" xfId="0" applyFill="1" applyBorder="1"/>
    <xf numFmtId="0" fontId="4" fillId="40" borderId="38" xfId="0" applyFont="1" applyFill="1" applyBorder="1"/>
    <xf numFmtId="0" fontId="4" fillId="40" borderId="0" xfId="0" applyFont="1" applyFill="1" applyBorder="1"/>
    <xf numFmtId="0" fontId="0" fillId="40" borderId="0" xfId="0" applyFill="1" applyBorder="1"/>
    <xf numFmtId="0" fontId="0" fillId="40" borderId="39" xfId="0" applyFill="1" applyBorder="1"/>
    <xf numFmtId="0" fontId="4" fillId="40" borderId="38" xfId="0" applyFont="1" applyFill="1" applyBorder="1" applyAlignment="1">
      <alignment vertical="top"/>
    </xf>
    <xf numFmtId="0" fontId="0" fillId="40" borderId="39" xfId="0" applyFill="1" applyBorder="1" applyAlignment="1">
      <alignment horizontal="center"/>
    </xf>
    <xf numFmtId="0" fontId="4" fillId="40" borderId="0" xfId="0" applyFont="1" applyFill="1" applyBorder="1" applyAlignment="1">
      <alignment horizontal="left"/>
    </xf>
    <xf numFmtId="0" fontId="0" fillId="40" borderId="44" xfId="0" applyFill="1" applyBorder="1"/>
    <xf numFmtId="0" fontId="0" fillId="40" borderId="44" xfId="0" applyFill="1" applyBorder="1" applyAlignment="1">
      <alignment horizontal="center"/>
    </xf>
    <xf numFmtId="0" fontId="0" fillId="0" borderId="0" xfId="0" applyAlignment="1">
      <alignment horizontal="center"/>
    </xf>
    <xf numFmtId="0" fontId="4" fillId="0" borderId="3" xfId="0" applyFont="1" applyBorder="1"/>
    <xf numFmtId="0" fontId="4" fillId="0" borderId="37" xfId="0" applyFont="1" applyBorder="1" applyAlignment="1">
      <alignment horizontal="center" wrapText="1"/>
    </xf>
    <xf numFmtId="0" fontId="4" fillId="0" borderId="0" xfId="0" applyFont="1" applyFill="1" applyBorder="1"/>
    <xf numFmtId="0" fontId="4" fillId="0" borderId="38" xfId="0" applyFont="1" applyFill="1" applyBorder="1"/>
    <xf numFmtId="0" fontId="0" fillId="0" borderId="0" xfId="0" applyFont="1" applyBorder="1" applyAlignment="1">
      <alignment horizontal="left" wrapText="1" indent="5"/>
    </xf>
    <xf numFmtId="0" fontId="0" fillId="3" borderId="0" xfId="0" applyFill="1" applyBorder="1" applyAlignment="1">
      <alignment wrapText="1"/>
    </xf>
    <xf numFmtId="0" fontId="4" fillId="0" borderId="40" xfId="0" applyFont="1" applyFill="1" applyBorder="1"/>
    <xf numFmtId="0" fontId="4" fillId="0" borderId="6" xfId="0" applyFont="1" applyFill="1" applyBorder="1"/>
    <xf numFmtId="0" fontId="0" fillId="0" borderId="6" xfId="0" applyFill="1" applyBorder="1" applyAlignment="1">
      <alignment wrapText="1"/>
    </xf>
    <xf numFmtId="0" fontId="0" fillId="0" borderId="6" xfId="0" applyFill="1" applyBorder="1" applyAlignment="1">
      <alignment horizontal="left"/>
    </xf>
    <xf numFmtId="0" fontId="0" fillId="0" borderId="6" xfId="0" applyFill="1" applyBorder="1" applyAlignment="1">
      <alignment horizontal="center"/>
    </xf>
    <xf numFmtId="0" fontId="0" fillId="0" borderId="41" xfId="0" applyFill="1" applyBorder="1" applyAlignment="1">
      <alignment horizontal="center"/>
    </xf>
    <xf numFmtId="0" fontId="0" fillId="0" borderId="8" xfId="0" applyBorder="1"/>
    <xf numFmtId="0" fontId="4" fillId="0" borderId="36" xfId="0" applyFont="1" applyBorder="1"/>
    <xf numFmtId="0" fontId="4" fillId="0" borderId="5" xfId="0" applyFont="1" applyBorder="1"/>
    <xf numFmtId="0" fontId="4" fillId="0" borderId="47" xfId="0" applyFont="1" applyBorder="1" applyAlignment="1">
      <alignment horizontal="center" wrapText="1"/>
    </xf>
    <xf numFmtId="0" fontId="0" fillId="42" borderId="8" xfId="0" applyFill="1" applyBorder="1"/>
    <xf numFmtId="0" fontId="0" fillId="39" borderId="8" xfId="0" applyFill="1" applyBorder="1" applyAlignment="1">
      <alignment horizontal="center"/>
    </xf>
    <xf numFmtId="0" fontId="0" fillId="3" borderId="8" xfId="0" applyFill="1" applyBorder="1"/>
    <xf numFmtId="0" fontId="0" fillId="39" borderId="8" xfId="0" applyFill="1" applyBorder="1" applyAlignment="1">
      <alignment vertical="top"/>
    </xf>
    <xf numFmtId="0" fontId="0" fillId="39" borderId="44" xfId="0" applyFill="1" applyBorder="1"/>
    <xf numFmtId="0" fontId="0" fillId="39" borderId="9" xfId="0" applyFill="1" applyBorder="1"/>
    <xf numFmtId="0" fontId="0" fillId="42" borderId="9" xfId="0" applyFill="1" applyBorder="1"/>
    <xf numFmtId="0" fontId="0" fillId="42" borderId="10" xfId="0" applyFill="1" applyBorder="1"/>
    <xf numFmtId="0" fontId="0" fillId="3" borderId="6" xfId="0" applyFill="1" applyBorder="1"/>
    <xf numFmtId="0" fontId="4" fillId="0" borderId="49" xfId="0" applyFont="1" applyBorder="1" applyAlignment="1">
      <alignment horizontal="center" wrapText="1"/>
    </xf>
    <xf numFmtId="0" fontId="4" fillId="0" borderId="48" xfId="0" applyFont="1" applyBorder="1" applyAlignment="1">
      <alignment horizontal="center" wrapText="1"/>
    </xf>
    <xf numFmtId="0" fontId="0" fillId="0" borderId="50" xfId="0" applyBorder="1"/>
    <xf numFmtId="0" fontId="0" fillId="0" borderId="51" xfId="0" applyBorder="1"/>
    <xf numFmtId="0" fontId="0" fillId="0" borderId="52" xfId="0" applyBorder="1"/>
    <xf numFmtId="0" fontId="0" fillId="0" borderId="0" xfId="0" applyBorder="1" applyAlignment="1">
      <alignment horizontal="justify" wrapText="1"/>
    </xf>
    <xf numFmtId="0" fontId="0" fillId="0" borderId="0" xfId="0" applyFont="1" applyBorder="1" applyAlignment="1">
      <alignment horizontal="justify" wrapText="1"/>
    </xf>
    <xf numFmtId="0" fontId="0" fillId="39" borderId="11" xfId="0" applyFill="1" applyBorder="1" applyAlignment="1">
      <alignment horizontal="center"/>
    </xf>
    <xf numFmtId="0" fontId="0" fillId="39" borderId="10" xfId="0" applyFill="1" applyBorder="1" applyAlignment="1">
      <alignment horizontal="center"/>
    </xf>
    <xf numFmtId="0" fontId="4" fillId="39" borderId="38" xfId="0" applyFont="1" applyFill="1" applyBorder="1"/>
    <xf numFmtId="0" fontId="4" fillId="0" borderId="0" xfId="0" applyFont="1" applyBorder="1" applyAlignment="1">
      <alignment horizontal="center"/>
    </xf>
    <xf numFmtId="0" fontId="4" fillId="40" borderId="0" xfId="0" applyFont="1" applyFill="1" applyBorder="1" applyAlignment="1">
      <alignment horizontal="center"/>
    </xf>
    <xf numFmtId="0" fontId="4" fillId="39" borderId="0" xfId="0" applyFont="1" applyFill="1" applyBorder="1" applyAlignment="1">
      <alignment horizontal="center"/>
    </xf>
    <xf numFmtId="0" fontId="4" fillId="0" borderId="0" xfId="0" applyFont="1" applyFill="1" applyBorder="1" applyAlignment="1">
      <alignment horizontal="center"/>
    </xf>
    <xf numFmtId="0" fontId="0" fillId="39" borderId="0" xfId="0" applyFont="1" applyFill="1" applyBorder="1" applyAlignment="1">
      <alignment horizontal="center"/>
    </xf>
    <xf numFmtId="0" fontId="0" fillId="0" borderId="0" xfId="0" applyBorder="1" applyAlignment="1">
      <alignment horizontal="center"/>
    </xf>
    <xf numFmtId="0" fontId="0" fillId="40" borderId="0" xfId="0" applyFill="1" applyBorder="1" applyAlignment="1">
      <alignment horizontal="center"/>
    </xf>
    <xf numFmtId="0" fontId="0" fillId="0" borderId="0" xfId="0" applyFill="1" applyBorder="1" applyAlignment="1">
      <alignment horizontal="center"/>
    </xf>
    <xf numFmtId="0" fontId="0" fillId="40" borderId="44" xfId="0" applyFill="1" applyBorder="1" applyAlignment="1">
      <alignment horizontal="right"/>
    </xf>
    <xf numFmtId="0" fontId="0" fillId="0" borderId="0" xfId="0" applyBorder="1" applyAlignment="1">
      <alignment horizontal="justify"/>
    </xf>
    <xf numFmtId="0" fontId="0" fillId="39" borderId="0" xfId="0" applyFill="1" applyBorder="1" applyAlignment="1">
      <alignment horizontal="justify"/>
    </xf>
    <xf numFmtId="0" fontId="4" fillId="0" borderId="0" xfId="0" applyFont="1" applyBorder="1" applyAlignment="1">
      <alignment horizontal="justify"/>
    </xf>
    <xf numFmtId="0" fontId="0" fillId="40" borderId="0" xfId="0" applyFill="1" applyBorder="1" applyAlignment="1">
      <alignment horizontal="justify"/>
    </xf>
    <xf numFmtId="0" fontId="4" fillId="0" borderId="0" xfId="0" applyFont="1" applyBorder="1" applyAlignment="1">
      <alignment horizontal="justify" wrapText="1"/>
    </xf>
    <xf numFmtId="0" fontId="0" fillId="0" borderId="6" xfId="0" applyBorder="1" applyAlignment="1">
      <alignment horizontal="center"/>
    </xf>
    <xf numFmtId="0" fontId="62" fillId="0" borderId="38" xfId="0" applyFont="1" applyBorder="1" applyAlignment="1">
      <alignment horizontal="center"/>
    </xf>
    <xf numFmtId="0" fontId="62" fillId="0" borderId="0" xfId="0" applyFont="1" applyBorder="1" applyAlignment="1">
      <alignment horizontal="center"/>
    </xf>
    <xf numFmtId="0" fontId="0" fillId="0" borderId="0" xfId="0" applyAlignment="1">
      <alignment horizontal="center"/>
    </xf>
    <xf numFmtId="0" fontId="4" fillId="0" borderId="0" xfId="0" applyFont="1" applyAlignment="1">
      <alignment horizontal="left" vertical="center"/>
    </xf>
    <xf numFmtId="0" fontId="0" fillId="0" borderId="0" xfId="0" applyFont="1" applyAlignment="1">
      <alignment horizontal="left" vertical="top"/>
    </xf>
    <xf numFmtId="49" fontId="0" fillId="0" borderId="0" xfId="0" applyNumberFormat="1" applyFont="1" applyAlignment="1">
      <alignment horizontal="center" vertical="top" wrapText="1"/>
    </xf>
    <xf numFmtId="0" fontId="0"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Alignment="1">
      <alignment horizontal="justify" wrapText="1"/>
    </xf>
    <xf numFmtId="0" fontId="0" fillId="0" borderId="0" xfId="0" applyFont="1" applyAlignment="1">
      <alignment horizontal="justify"/>
    </xf>
    <xf numFmtId="0" fontId="64" fillId="0" borderId="0" xfId="0" applyFont="1"/>
    <xf numFmtId="0" fontId="64" fillId="0" borderId="0" xfId="0" applyFont="1" applyAlignment="1">
      <alignment horizontal="left" vertical="center"/>
    </xf>
    <xf numFmtId="0" fontId="69"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horizontal="left"/>
    </xf>
    <xf numFmtId="0" fontId="0" fillId="0" borderId="0" xfId="0" applyFont="1"/>
    <xf numFmtId="0" fontId="0" fillId="0" borderId="0" xfId="0"/>
    <xf numFmtId="0" fontId="0" fillId="0" borderId="0" xfId="0" applyAlignment="1">
      <alignment horizontal="left"/>
    </xf>
    <xf numFmtId="0" fontId="0" fillId="0" borderId="0" xfId="0" applyAlignment="1">
      <alignment horizontal="left" vertical="top" wrapText="1"/>
    </xf>
    <xf numFmtId="0" fontId="0" fillId="0" borderId="0" xfId="0" applyAlignment="1">
      <alignment vertical="top" wrapText="1"/>
    </xf>
    <xf numFmtId="0" fontId="0" fillId="0" borderId="0" xfId="0" applyFont="1" applyAlignment="1">
      <alignment horizontal="justify" vertical="center"/>
    </xf>
    <xf numFmtId="0" fontId="4" fillId="0" borderId="0" xfId="0" applyFont="1" applyAlignment="1">
      <alignment horizontal="left" vertical="top"/>
    </xf>
    <xf numFmtId="0" fontId="4" fillId="0" borderId="0" xfId="0" applyFont="1" applyAlignment="1">
      <alignment horizontal="left"/>
    </xf>
    <xf numFmtId="0" fontId="0" fillId="39" borderId="0" xfId="0" applyFill="1" applyBorder="1" applyAlignment="1">
      <alignment vertical="top"/>
    </xf>
    <xf numFmtId="0" fontId="66" fillId="0" borderId="10" xfId="0" applyFont="1" applyBorder="1" applyAlignment="1">
      <alignment horizontal="center" vertical="center" wrapText="1"/>
    </xf>
    <xf numFmtId="0" fontId="66" fillId="0" borderId="3" xfId="0" applyFont="1" applyBorder="1" applyAlignment="1">
      <alignment horizontal="center" vertical="center" wrapText="1"/>
    </xf>
    <xf numFmtId="0" fontId="66" fillId="0" borderId="0" xfId="0" applyFont="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66" fillId="39" borderId="7" xfId="0" applyFont="1" applyFill="1" applyBorder="1" applyAlignment="1">
      <alignment vertical="center" wrapText="1"/>
    </xf>
    <xf numFmtId="0" fontId="66" fillId="39" borderId="2" xfId="0" applyFont="1" applyFill="1" applyBorder="1" applyAlignment="1">
      <alignment vertical="center" wrapText="1"/>
    </xf>
    <xf numFmtId="0" fontId="66" fillId="40" borderId="3" xfId="0" applyFont="1" applyFill="1" applyBorder="1" applyAlignment="1">
      <alignment horizontal="center" vertical="center" wrapText="1"/>
    </xf>
    <xf numFmtId="0" fontId="66" fillId="40" borderId="10" xfId="0" applyFont="1" applyFill="1" applyBorder="1" applyAlignment="1">
      <alignment horizontal="center" vertical="center" wrapText="1"/>
    </xf>
    <xf numFmtId="0" fontId="66" fillId="40" borderId="15" xfId="0" applyFont="1" applyFill="1" applyBorder="1" applyAlignment="1">
      <alignment horizontal="center" vertical="center" wrapText="1"/>
    </xf>
    <xf numFmtId="0" fontId="63" fillId="0" borderId="5" xfId="0" applyFont="1" applyBorder="1"/>
    <xf numFmtId="0" fontId="64" fillId="0" borderId="5" xfId="0" applyFont="1" applyBorder="1"/>
    <xf numFmtId="0" fontId="0" fillId="0" borderId="0" xfId="0" applyFont="1" applyBorder="1" applyAlignment="1">
      <alignment horizontal="center" vertical="top" wrapText="1"/>
    </xf>
    <xf numFmtId="0" fontId="0" fillId="0" borderId="0" xfId="0" applyFont="1" applyBorder="1" applyAlignment="1">
      <alignment horizontal="center" wrapText="1"/>
    </xf>
    <xf numFmtId="0" fontId="0" fillId="0" borderId="0" xfId="0" applyFont="1" applyBorder="1" applyAlignment="1">
      <alignment horizontal="left" vertical="top" wrapText="1"/>
    </xf>
    <xf numFmtId="9" fontId="0" fillId="0" borderId="0" xfId="0" applyNumberFormat="1"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vertical="top"/>
    </xf>
    <xf numFmtId="9" fontId="0" fillId="0" borderId="0" xfId="0" applyNumberFormat="1"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Border="1" applyAlignment="1">
      <alignment horizontal="justify" vertical="top" wrapText="1"/>
    </xf>
    <xf numFmtId="0" fontId="66" fillId="0" borderId="8" xfId="0" applyFont="1" applyBorder="1" applyAlignment="1">
      <alignment horizontal="center" vertical="center" wrapText="1"/>
    </xf>
    <xf numFmtId="0" fontId="66" fillId="39" borderId="10" xfId="0" applyFont="1" applyFill="1" applyBorder="1" applyAlignment="1">
      <alignment vertical="center" wrapText="1"/>
    </xf>
    <xf numFmtId="0" fontId="66" fillId="39" borderId="3" xfId="0" applyFont="1" applyFill="1" applyBorder="1" applyAlignment="1">
      <alignment vertical="center" wrapText="1"/>
    </xf>
    <xf numFmtId="0" fontId="66" fillId="39" borderId="15" xfId="0" applyFont="1" applyFill="1" applyBorder="1" applyAlignment="1">
      <alignment vertical="center" wrapText="1"/>
    </xf>
    <xf numFmtId="0" fontId="66" fillId="40" borderId="14" xfId="0" applyFont="1" applyFill="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9" fontId="0" fillId="0" borderId="0" xfId="0" applyNumberFormat="1" applyFont="1" applyBorder="1" applyAlignment="1">
      <alignment horizontal="left" wrapText="1"/>
    </xf>
    <xf numFmtId="0" fontId="67" fillId="0" borderId="11" xfId="0" applyFont="1" applyBorder="1" applyAlignment="1">
      <alignment horizontal="center" vertical="top" wrapText="1"/>
    </xf>
    <xf numFmtId="0" fontId="67" fillId="40" borderId="10" xfId="0" applyFont="1" applyFill="1" applyBorder="1" applyAlignment="1">
      <alignment horizontal="center" vertical="center" wrapText="1"/>
    </xf>
    <xf numFmtId="0" fontId="67" fillId="39" borderId="4" xfId="0" applyFont="1" applyFill="1" applyBorder="1" applyAlignment="1">
      <alignment vertical="center" wrapText="1"/>
    </xf>
    <xf numFmtId="0" fontId="67" fillId="0" borderId="8" xfId="0" applyFont="1" applyBorder="1" applyAlignment="1">
      <alignment horizontal="center" vertical="top" wrapText="1"/>
    </xf>
    <xf numFmtId="0" fontId="67" fillId="40" borderId="14" xfId="0" applyFont="1" applyFill="1" applyBorder="1" applyAlignment="1">
      <alignment horizontal="center" vertical="center" wrapText="1"/>
    </xf>
    <xf numFmtId="0" fontId="0" fillId="40" borderId="10" xfId="0" applyFont="1" applyFill="1" applyBorder="1"/>
    <xf numFmtId="0" fontId="67" fillId="39" borderId="10" xfId="0" applyFont="1" applyFill="1" applyBorder="1" applyAlignment="1">
      <alignment vertical="center" wrapText="1"/>
    </xf>
    <xf numFmtId="0" fontId="67" fillId="0" borderId="10" xfId="0" applyFont="1" applyBorder="1" applyAlignment="1">
      <alignment horizontal="center" vertical="top" wrapText="1"/>
    </xf>
    <xf numFmtId="0" fontId="60" fillId="3" borderId="0" xfId="0" applyFont="1" applyFill="1"/>
    <xf numFmtId="0" fontId="60" fillId="3" borderId="0" xfId="0" applyFont="1" applyFill="1" applyAlignment="1">
      <alignment horizontal="right"/>
    </xf>
    <xf numFmtId="0" fontId="21" fillId="3" borderId="0" xfId="0" applyFont="1" applyFill="1" applyAlignment="1">
      <alignment vertical="center"/>
    </xf>
    <xf numFmtId="0" fontId="65" fillId="3" borderId="34" xfId="0" applyFont="1" applyFill="1" applyBorder="1" applyAlignment="1">
      <alignment horizontal="left" vertical="center"/>
    </xf>
    <xf numFmtId="0" fontId="65" fillId="3" borderId="35" xfId="0" applyFont="1" applyFill="1" applyBorder="1" applyAlignment="1">
      <alignment horizontal="left" vertical="center"/>
    </xf>
    <xf numFmtId="0" fontId="0" fillId="0" borderId="0" xfId="0" applyAlignment="1">
      <alignment vertical="top"/>
    </xf>
    <xf numFmtId="0" fontId="4" fillId="0" borderId="0" xfId="0" applyFont="1" applyBorder="1" applyAlignment="1">
      <alignment vertical="top" wrapText="1"/>
    </xf>
    <xf numFmtId="0" fontId="4" fillId="0" borderId="0" xfId="0" applyFont="1" applyBorder="1" applyAlignment="1">
      <alignment horizontal="left" wrapText="1"/>
    </xf>
    <xf numFmtId="0" fontId="70" fillId="0" borderId="0" xfId="0" applyFont="1" applyBorder="1" applyAlignment="1">
      <alignment wrapText="1"/>
    </xf>
    <xf numFmtId="0" fontId="72" fillId="0" borderId="0" xfId="0" applyFont="1"/>
    <xf numFmtId="0" fontId="7" fillId="0" borderId="0" xfId="0" applyFont="1" applyAlignment="1">
      <alignment horizontal="left" vertical="top" wrapText="1"/>
    </xf>
    <xf numFmtId="0" fontId="7" fillId="0" borderId="0" xfId="0" applyFont="1" applyAlignment="1">
      <alignment vertical="top" wrapText="1"/>
    </xf>
    <xf numFmtId="0" fontId="60" fillId="0" borderId="0" xfId="0" applyFont="1" applyAlignment="1"/>
    <xf numFmtId="0" fontId="4" fillId="0" borderId="0" xfId="0" applyFont="1" applyAlignment="1">
      <alignment horizontal="right"/>
    </xf>
    <xf numFmtId="0" fontId="16" fillId="0" borderId="0" xfId="7"/>
    <xf numFmtId="0" fontId="7" fillId="0" borderId="0" xfId="0" applyFont="1" applyAlignment="1">
      <alignment horizontal="left" vertical="top" wrapText="1"/>
    </xf>
    <xf numFmtId="0" fontId="4" fillId="0" borderId="0" xfId="0" applyFont="1" applyBorder="1" applyAlignment="1">
      <alignment horizontal="center" wrapText="1"/>
    </xf>
    <xf numFmtId="0" fontId="0"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Font="1" applyAlignment="1">
      <alignment horizontal="justify" vertical="top"/>
    </xf>
    <xf numFmtId="0" fontId="4" fillId="0" borderId="0" xfId="0" applyFont="1" applyAlignment="1">
      <alignment horizontal="left" vertical="center"/>
    </xf>
    <xf numFmtId="0" fontId="0" fillId="0" borderId="0" xfId="0" applyAlignment="1">
      <alignment horizontal="justify" wrapText="1"/>
    </xf>
    <xf numFmtId="0" fontId="74" fillId="0" borderId="0" xfId="0" applyFont="1"/>
    <xf numFmtId="0" fontId="0" fillId="0" borderId="37" xfId="0" applyBorder="1" applyAlignment="1">
      <alignment wrapText="1"/>
    </xf>
    <xf numFmtId="0" fontId="4" fillId="0" borderId="0" xfId="0" applyFont="1" applyBorder="1" applyAlignment="1">
      <alignment horizontal="right"/>
    </xf>
    <xf numFmtId="0" fontId="4" fillId="0" borderId="0" xfId="0" applyFont="1" applyBorder="1" applyAlignment="1">
      <alignment horizontal="right" vertical="top"/>
    </xf>
    <xf numFmtId="0" fontId="75" fillId="0" borderId="0" xfId="0" applyFont="1"/>
    <xf numFmtId="0" fontId="76" fillId="0" borderId="0" xfId="0" applyFont="1" applyAlignment="1">
      <alignment horizontal="left" vertical="center" readingOrder="1"/>
    </xf>
    <xf numFmtId="0" fontId="77" fillId="0" borderId="0" xfId="0" applyFont="1" applyAlignment="1">
      <alignment horizontal="left" vertical="center" readingOrder="1"/>
    </xf>
    <xf numFmtId="0" fontId="0" fillId="0" borderId="0" xfId="0"/>
    <xf numFmtId="0" fontId="16" fillId="0" borderId="0" xfId="7"/>
    <xf numFmtId="0" fontId="78" fillId="0" borderId="0" xfId="0" applyFont="1"/>
    <xf numFmtId="0" fontId="0" fillId="0" borderId="0" xfId="0" applyFont="1" applyBorder="1"/>
    <xf numFmtId="165" fontId="0" fillId="39" borderId="39" xfId="10" applyNumberFormat="1" applyFont="1" applyFill="1" applyBorder="1"/>
    <xf numFmtId="165" fontId="0" fillId="43" borderId="42" xfId="10" applyNumberFormat="1" applyFont="1" applyFill="1" applyBorder="1" applyAlignment="1">
      <alignment horizontal="center"/>
    </xf>
    <xf numFmtId="168" fontId="0" fillId="39" borderId="39" xfId="384" applyNumberFormat="1" applyFont="1" applyFill="1" applyBorder="1"/>
    <xf numFmtId="0" fontId="79" fillId="0" borderId="0" xfId="0" applyFont="1"/>
    <xf numFmtId="0" fontId="0" fillId="0" borderId="3" xfId="0" applyBorder="1" applyAlignment="1">
      <alignment horizontal="center" wrapText="1"/>
    </xf>
    <xf numFmtId="0" fontId="0" fillId="0" borderId="42" xfId="0" applyBorder="1" applyAlignment="1">
      <alignment horizontal="center" wrapText="1"/>
    </xf>
    <xf numFmtId="0" fontId="0" fillId="0" borderId="0" xfId="0" applyFont="1" applyAlignment="1">
      <alignment horizontal="center" vertical="top"/>
    </xf>
    <xf numFmtId="165" fontId="0" fillId="0" borderId="4" xfId="10" applyNumberFormat="1" applyFont="1" applyBorder="1"/>
    <xf numFmtId="165" fontId="0" fillId="0" borderId="7" xfId="10" applyNumberFormat="1" applyFont="1" applyBorder="1"/>
    <xf numFmtId="165" fontId="0" fillId="40" borderId="39" xfId="10" applyNumberFormat="1" applyFont="1" applyFill="1" applyBorder="1"/>
    <xf numFmtId="165" fontId="0" fillId="43" borderId="53" xfId="10" applyNumberFormat="1" applyFont="1" applyFill="1" applyBorder="1" applyAlignment="1">
      <alignment horizontal="center"/>
    </xf>
    <xf numFmtId="165" fontId="0" fillId="43" borderId="55" xfId="10" applyNumberFormat="1" applyFont="1" applyFill="1" applyBorder="1" applyAlignment="1">
      <alignment horizontal="center"/>
    </xf>
    <xf numFmtId="165" fontId="0" fillId="43" borderId="54" xfId="10" applyNumberFormat="1" applyFont="1" applyFill="1" applyBorder="1" applyAlignment="1">
      <alignment horizontal="center"/>
    </xf>
    <xf numFmtId="165" fontId="0" fillId="40" borderId="4" xfId="10" applyNumberFormat="1" applyFont="1" applyFill="1" applyBorder="1"/>
    <xf numFmtId="165" fontId="0" fillId="40" borderId="7" xfId="10" applyNumberFormat="1" applyFont="1" applyFill="1" applyBorder="1"/>
    <xf numFmtId="165" fontId="0" fillId="40" borderId="42" xfId="10" applyNumberFormat="1" applyFont="1" applyFill="1" applyBorder="1" applyAlignment="1">
      <alignment horizontal="center"/>
    </xf>
    <xf numFmtId="165" fontId="0" fillId="43" borderId="1" xfId="10" applyNumberFormat="1" applyFont="1" applyFill="1" applyBorder="1" applyAlignment="1">
      <alignment horizontal="center"/>
    </xf>
    <xf numFmtId="10" fontId="2" fillId="0" borderId="3" xfId="385" applyNumberFormat="1" applyFill="1" applyBorder="1"/>
    <xf numFmtId="9" fontId="2" fillId="0" borderId="3" xfId="385" applyFill="1" applyBorder="1"/>
    <xf numFmtId="0" fontId="0" fillId="0" borderId="59" xfId="0" applyBorder="1"/>
    <xf numFmtId="165" fontId="0" fillId="43" borderId="61" xfId="10" applyNumberFormat="1" applyFont="1" applyFill="1" applyBorder="1" applyAlignment="1">
      <alignment horizontal="center"/>
    </xf>
    <xf numFmtId="0" fontId="0" fillId="40" borderId="38" xfId="0" applyFill="1" applyBorder="1" applyAlignment="1">
      <alignment horizontal="center"/>
    </xf>
    <xf numFmtId="0" fontId="0" fillId="40" borderId="59" xfId="0" applyFill="1" applyBorder="1"/>
    <xf numFmtId="0" fontId="0" fillId="40" borderId="1" xfId="0" applyFill="1" applyBorder="1"/>
    <xf numFmtId="0" fontId="0" fillId="40" borderId="60" xfId="0" applyFill="1" applyBorder="1"/>
    <xf numFmtId="0" fontId="0" fillId="40" borderId="38" xfId="0" applyFill="1" applyBorder="1"/>
    <xf numFmtId="0" fontId="0" fillId="40" borderId="40" xfId="0" applyFill="1" applyBorder="1"/>
    <xf numFmtId="0" fontId="0" fillId="40" borderId="6" xfId="0" applyFill="1" applyBorder="1"/>
    <xf numFmtId="0" fontId="0" fillId="40" borderId="41" xfId="0" applyFill="1" applyBorder="1"/>
    <xf numFmtId="10" fontId="0" fillId="40" borderId="39" xfId="385" applyNumberFormat="1" applyFont="1" applyFill="1" applyBorder="1"/>
    <xf numFmtId="165" fontId="0" fillId="43" borderId="0" xfId="10" applyNumberFormat="1" applyFont="1" applyFill="1" applyBorder="1" applyAlignment="1">
      <alignment horizontal="center"/>
    </xf>
    <xf numFmtId="10" fontId="0" fillId="0" borderId="1" xfId="385" applyNumberFormat="1" applyFont="1" applyBorder="1"/>
    <xf numFmtId="165" fontId="0" fillId="43" borderId="56" xfId="10" applyNumberFormat="1" applyFont="1" applyFill="1" applyBorder="1" applyAlignment="1">
      <alignment horizontal="center"/>
    </xf>
    <xf numFmtId="165" fontId="0" fillId="43" borderId="3" xfId="10" applyNumberFormat="1" applyFont="1" applyFill="1" applyBorder="1" applyAlignment="1">
      <alignment horizontal="center"/>
    </xf>
    <xf numFmtId="165" fontId="0" fillId="43" borderId="60" xfId="10" applyNumberFormat="1" applyFont="1" applyFill="1" applyBorder="1" applyAlignment="1">
      <alignment horizontal="center"/>
    </xf>
    <xf numFmtId="165" fontId="0" fillId="43" borderId="39" xfId="10" applyNumberFormat="1" applyFont="1" applyFill="1" applyBorder="1" applyAlignment="1">
      <alignment horizontal="center"/>
    </xf>
    <xf numFmtId="165" fontId="0" fillId="0" borderId="1" xfId="10" applyNumberFormat="1" applyFont="1" applyBorder="1"/>
    <xf numFmtId="43" fontId="2" fillId="43" borderId="54" xfId="10" applyFill="1" applyBorder="1" applyAlignment="1">
      <alignment horizontal="center"/>
    </xf>
    <xf numFmtId="165" fontId="0" fillId="0" borderId="60" xfId="10" applyNumberFormat="1" applyFont="1" applyBorder="1"/>
    <xf numFmtId="0" fontId="0" fillId="0" borderId="4"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53" xfId="0" applyBorder="1" applyAlignment="1">
      <alignment horizontal="center"/>
    </xf>
    <xf numFmtId="165" fontId="9" fillId="0" borderId="1" xfId="10" applyNumberFormat="1" applyFont="1" applyBorder="1"/>
    <xf numFmtId="165" fontId="9" fillId="0" borderId="1" xfId="10" applyNumberFormat="1" applyFont="1" applyFill="1" applyBorder="1"/>
    <xf numFmtId="43" fontId="9" fillId="0" borderId="1" xfId="10" applyFont="1" applyFill="1" applyBorder="1"/>
    <xf numFmtId="0" fontId="0" fillId="42" borderId="38" xfId="0" applyFill="1" applyBorder="1"/>
    <xf numFmtId="0" fontId="0" fillId="42" borderId="0" xfId="0" applyFill="1" applyBorder="1"/>
    <xf numFmtId="0" fontId="0" fillId="42" borderId="16" xfId="0" applyFill="1" applyBorder="1"/>
    <xf numFmtId="0" fontId="0" fillId="42" borderId="6" xfId="0" applyFill="1" applyBorder="1"/>
    <xf numFmtId="0" fontId="0" fillId="42" borderId="39" xfId="0" applyFill="1" applyBorder="1"/>
    <xf numFmtId="0" fontId="0" fillId="42" borderId="64" xfId="0" applyFill="1" applyBorder="1"/>
    <xf numFmtId="0" fontId="0" fillId="42" borderId="41" xfId="0" applyFill="1" applyBorder="1"/>
    <xf numFmtId="0" fontId="0" fillId="42" borderId="65" xfId="0" applyFill="1" applyBorder="1"/>
    <xf numFmtId="0" fontId="0" fillId="42" borderId="40" xfId="0" applyFill="1" applyBorder="1"/>
    <xf numFmtId="0" fontId="0" fillId="42" borderId="38" xfId="0" applyFill="1" applyBorder="1" applyAlignment="1">
      <alignment horizontal="center"/>
    </xf>
    <xf numFmtId="0" fontId="80" fillId="42" borderId="62" xfId="0" applyFont="1" applyFill="1" applyBorder="1" applyAlignment="1">
      <alignment wrapText="1"/>
    </xf>
    <xf numFmtId="0" fontId="0" fillId="42" borderId="3" xfId="0" applyFill="1" applyBorder="1" applyAlignment="1">
      <alignment wrapText="1"/>
    </xf>
    <xf numFmtId="0" fontId="81" fillId="42" borderId="0" xfId="0" quotePrefix="1" applyFont="1" applyFill="1" applyBorder="1"/>
    <xf numFmtId="0" fontId="0" fillId="42" borderId="38" xfId="0" applyFill="1" applyBorder="1" applyAlignment="1">
      <alignment horizontal="left" indent="1"/>
    </xf>
    <xf numFmtId="0" fontId="0" fillId="42" borderId="38" xfId="0" quotePrefix="1" applyFill="1" applyBorder="1" applyAlignment="1">
      <alignment horizontal="left" indent="1"/>
    </xf>
    <xf numFmtId="0" fontId="82" fillId="42" borderId="0" xfId="0" quotePrefix="1" applyFont="1" applyFill="1" applyBorder="1" applyAlignment="1">
      <alignment horizontal="right"/>
    </xf>
    <xf numFmtId="0" fontId="0" fillId="42" borderId="63" xfId="0" applyFill="1" applyBorder="1"/>
    <xf numFmtId="0" fontId="0" fillId="42" borderId="55" xfId="0" applyFill="1" applyBorder="1"/>
    <xf numFmtId="0" fontId="9" fillId="42" borderId="0" xfId="0" applyFont="1" applyFill="1" applyBorder="1"/>
    <xf numFmtId="43" fontId="2" fillId="42" borderId="0" xfId="10" applyFill="1" applyBorder="1"/>
    <xf numFmtId="43" fontId="2" fillId="42" borderId="55" xfId="10" applyFill="1" applyBorder="1"/>
    <xf numFmtId="43" fontId="2" fillId="42" borderId="39" xfId="10" applyFill="1" applyBorder="1"/>
    <xf numFmtId="0" fontId="80" fillId="42" borderId="3" xfId="0" applyFont="1" applyFill="1" applyBorder="1" applyAlignment="1">
      <alignment horizontal="center" wrapText="1"/>
    </xf>
    <xf numFmtId="0" fontId="80" fillId="42" borderId="42" xfId="0" applyFont="1" applyFill="1" applyBorder="1" applyAlignment="1">
      <alignment horizontal="center" wrapText="1"/>
    </xf>
    <xf numFmtId="43" fontId="9" fillId="42" borderId="0" xfId="10" applyFont="1" applyFill="1" applyBorder="1"/>
    <xf numFmtId="0" fontId="4" fillId="42" borderId="38" xfId="0" applyFont="1" applyFill="1" applyBorder="1" applyAlignment="1">
      <alignment horizontal="center"/>
    </xf>
    <xf numFmtId="0" fontId="4" fillId="42" borderId="0" xfId="0" applyFont="1" applyFill="1" applyBorder="1"/>
    <xf numFmtId="0" fontId="4" fillId="42" borderId="0" xfId="0" applyFont="1" applyFill="1" applyBorder="1" applyAlignment="1">
      <alignment horizontal="center" wrapText="1"/>
    </xf>
    <xf numFmtId="0" fontId="4" fillId="42" borderId="39" xfId="0" applyFont="1" applyFill="1" applyBorder="1" applyAlignment="1">
      <alignment horizontal="center" wrapText="1"/>
    </xf>
    <xf numFmtId="0" fontId="4" fillId="42" borderId="38" xfId="0" applyFont="1" applyFill="1" applyBorder="1"/>
    <xf numFmtId="165" fontId="0" fillId="42" borderId="0" xfId="10" applyNumberFormat="1" applyFont="1" applyFill="1" applyBorder="1"/>
    <xf numFmtId="168" fontId="0" fillId="42" borderId="39" xfId="384" applyNumberFormat="1" applyFont="1" applyFill="1" applyBorder="1"/>
    <xf numFmtId="10" fontId="0" fillId="42" borderId="39" xfId="385" applyNumberFormat="1" applyFont="1" applyFill="1" applyBorder="1"/>
    <xf numFmtId="165" fontId="0" fillId="42" borderId="39" xfId="10" applyNumberFormat="1" applyFont="1" applyFill="1" applyBorder="1"/>
    <xf numFmtId="0" fontId="0" fillId="51" borderId="36" xfId="0" applyFill="1" applyBorder="1"/>
    <xf numFmtId="0" fontId="0" fillId="51" borderId="5" xfId="0" applyFill="1" applyBorder="1"/>
    <xf numFmtId="0" fontId="0" fillId="51" borderId="37" xfId="0" applyFill="1" applyBorder="1"/>
    <xf numFmtId="0" fontId="0" fillId="51" borderId="38" xfId="0" applyFill="1" applyBorder="1"/>
    <xf numFmtId="0" fontId="0" fillId="51" borderId="0" xfId="0" applyFill="1" applyBorder="1"/>
    <xf numFmtId="0" fontId="0" fillId="51" borderId="39" xfId="0" applyFill="1" applyBorder="1"/>
    <xf numFmtId="0" fontId="0" fillId="51" borderId="40" xfId="0" applyFill="1" applyBorder="1"/>
    <xf numFmtId="0" fontId="0" fillId="51" borderId="6" xfId="0" applyFill="1" applyBorder="1"/>
    <xf numFmtId="0" fontId="0" fillId="51" borderId="41" xfId="0" applyFill="1" applyBorder="1"/>
    <xf numFmtId="0" fontId="16" fillId="0" borderId="0" xfId="7"/>
    <xf numFmtId="165" fontId="0" fillId="52" borderId="39" xfId="10" applyNumberFormat="1" applyFont="1" applyFill="1" applyBorder="1" applyAlignment="1">
      <alignment horizontal="center"/>
    </xf>
    <xf numFmtId="164" fontId="17" fillId="0" borderId="0" xfId="6" quotePrefix="1" applyNumberFormat="1" applyFont="1" applyFill="1" applyAlignment="1" applyProtection="1">
      <alignment horizontal="left"/>
      <protection locked="0"/>
    </xf>
    <xf numFmtId="0" fontId="18" fillId="0" borderId="0" xfId="6" applyFont="1" applyFill="1"/>
    <xf numFmtId="0" fontId="14" fillId="0" borderId="0" xfId="6" applyFont="1" applyFill="1"/>
    <xf numFmtId="0" fontId="0" fillId="0" borderId="0" xfId="0" applyAlignment="1">
      <alignment horizontal="center" vertical="center"/>
    </xf>
    <xf numFmtId="0" fontId="84" fillId="0" borderId="0" xfId="0" applyFont="1" applyAlignment="1">
      <alignment vertical="center"/>
    </xf>
    <xf numFmtId="0" fontId="0" fillId="0" borderId="0" xfId="0" applyAlignment="1">
      <alignment vertical="center"/>
    </xf>
    <xf numFmtId="0" fontId="60" fillId="0" borderId="0" xfId="0" applyFont="1" applyAlignment="1">
      <alignment vertical="center"/>
    </xf>
    <xf numFmtId="0" fontId="60" fillId="0" borderId="0" xfId="0" applyFont="1" applyAlignment="1">
      <alignment horizontal="right" vertical="center"/>
    </xf>
    <xf numFmtId="0" fontId="0" fillId="0" borderId="0" xfId="0" applyAlignment="1">
      <alignment vertical="center" wrapText="1"/>
    </xf>
    <xf numFmtId="0" fontId="0" fillId="0" borderId="0" xfId="0" applyAlignment="1">
      <alignment horizontal="center" vertical="center" wrapText="1"/>
    </xf>
    <xf numFmtId="0" fontId="85" fillId="0" borderId="0" xfId="0" applyFont="1" applyAlignment="1">
      <alignment vertical="center"/>
    </xf>
    <xf numFmtId="0" fontId="0" fillId="0" borderId="0" xfId="0" applyFont="1" applyAlignment="1">
      <alignment vertical="center" wrapText="1"/>
    </xf>
    <xf numFmtId="49" fontId="0" fillId="0" borderId="0" xfId="0" applyNumberFormat="1" applyFont="1" applyAlignment="1">
      <alignment vertical="center" wrapText="1"/>
    </xf>
    <xf numFmtId="49" fontId="0" fillId="0" borderId="0" xfId="0" applyNumberFormat="1" applyFont="1" applyFill="1" applyAlignment="1">
      <alignment vertical="center" wrapText="1"/>
    </xf>
    <xf numFmtId="0" fontId="0" fillId="0" borderId="0" xfId="0" applyFill="1" applyAlignment="1">
      <alignment vertical="center"/>
    </xf>
    <xf numFmtId="0" fontId="0" fillId="0" borderId="66" xfId="0" applyBorder="1" applyAlignment="1">
      <alignment horizontal="center" vertical="center"/>
    </xf>
    <xf numFmtId="0" fontId="16" fillId="0" borderId="66" xfId="7" applyBorder="1" applyAlignment="1">
      <alignment horizontal="center" vertical="center"/>
    </xf>
    <xf numFmtId="0" fontId="0" fillId="0" borderId="66" xfId="0" applyBorder="1" applyAlignment="1">
      <alignment vertical="center"/>
    </xf>
    <xf numFmtId="0" fontId="0" fillId="0" borderId="66" xfId="0" applyBorder="1" applyAlignment="1">
      <alignment vertical="center" wrapText="1"/>
    </xf>
    <xf numFmtId="49" fontId="0" fillId="0" borderId="66" xfId="0" applyNumberFormat="1" applyFont="1" applyFill="1" applyBorder="1" applyAlignment="1">
      <alignment horizontal="center" vertical="center"/>
    </xf>
    <xf numFmtId="0" fontId="0" fillId="0" borderId="66" xfId="0" applyFont="1" applyBorder="1" applyAlignment="1">
      <alignment horizontal="center" vertical="center"/>
    </xf>
    <xf numFmtId="0" fontId="0" fillId="0" borderId="66" xfId="0" applyFill="1" applyBorder="1" applyAlignment="1">
      <alignment vertical="center"/>
    </xf>
    <xf numFmtId="49" fontId="0" fillId="0" borderId="66" xfId="0" applyNumberFormat="1" applyFont="1" applyBorder="1" applyAlignment="1">
      <alignment horizontal="center" vertical="center"/>
    </xf>
    <xf numFmtId="0" fontId="0" fillId="3" borderId="5" xfId="0" applyFill="1" applyBorder="1"/>
    <xf numFmtId="0" fontId="0" fillId="3" borderId="0" xfId="0" applyFill="1" applyBorder="1"/>
    <xf numFmtId="41" fontId="88" fillId="0" borderId="0" xfId="386" applyFont="1" applyAlignment="1">
      <alignment horizontal="center" wrapText="1"/>
    </xf>
    <xf numFmtId="164" fontId="62" fillId="0" borderId="0" xfId="386" applyNumberFormat="1" applyFont="1"/>
    <xf numFmtId="41" fontId="86" fillId="0" borderId="0" xfId="386"/>
    <xf numFmtId="41" fontId="7" fillId="0" borderId="0" xfId="386" applyFont="1"/>
    <xf numFmtId="41" fontId="87" fillId="0" borderId="0" xfId="386" applyFont="1" applyAlignment="1">
      <alignment vertical="center"/>
    </xf>
    <xf numFmtId="41" fontId="62" fillId="0" borderId="0" xfId="386" applyFont="1"/>
    <xf numFmtId="170" fontId="62" fillId="0" borderId="0" xfId="386" applyNumberFormat="1" applyFont="1"/>
    <xf numFmtId="164" fontId="62" fillId="0" borderId="0" xfId="386" applyNumberFormat="1" applyFont="1" applyAlignment="1">
      <alignment horizontal="left"/>
    </xf>
    <xf numFmtId="41" fontId="90" fillId="49" borderId="0" xfId="386" applyFont="1" applyFill="1"/>
    <xf numFmtId="41" fontId="91" fillId="49" borderId="0" xfId="386" applyFont="1" applyFill="1"/>
    <xf numFmtId="41" fontId="92" fillId="0" borderId="0" xfId="386" applyFont="1"/>
    <xf numFmtId="41" fontId="93" fillId="49" borderId="0" xfId="386" applyFont="1" applyFill="1"/>
    <xf numFmtId="41" fontId="62" fillId="55" borderId="0" xfId="386" applyFont="1" applyFill="1"/>
    <xf numFmtId="41" fontId="7" fillId="55" borderId="0" xfId="386" applyFont="1" applyFill="1"/>
    <xf numFmtId="41" fontId="86" fillId="0" borderId="0" xfId="386" applyAlignment="1">
      <alignment horizontal="left" indent="1"/>
    </xf>
    <xf numFmtId="10" fontId="7" fillId="0" borderId="0" xfId="387" applyNumberFormat="1" applyFont="1"/>
    <xf numFmtId="41" fontId="94" fillId="0" borderId="0" xfId="386" applyFont="1"/>
    <xf numFmtId="41" fontId="95" fillId="0" borderId="0" xfId="386" applyFont="1"/>
    <xf numFmtId="10" fontId="0" fillId="0" borderId="0" xfId="387" applyNumberFormat="1" applyFont="1"/>
    <xf numFmtId="41" fontId="71" fillId="0" borderId="0" xfId="386" applyFont="1"/>
    <xf numFmtId="41" fontId="62" fillId="0" borderId="0" xfId="386" applyFont="1" applyAlignment="1">
      <alignment horizontal="center"/>
    </xf>
    <xf numFmtId="14" fontId="89" fillId="49" borderId="0" xfId="386" applyNumberFormat="1" applyFont="1" applyFill="1" applyAlignment="1">
      <alignment horizontal="center"/>
    </xf>
    <xf numFmtId="41" fontId="96" fillId="0" borderId="0" xfId="386" applyFont="1"/>
    <xf numFmtId="41" fontId="97" fillId="0" borderId="0" xfId="386" applyFont="1"/>
    <xf numFmtId="0" fontId="0" fillId="0" borderId="5" xfId="0" applyFill="1" applyBorder="1"/>
    <xf numFmtId="41" fontId="89" fillId="49" borderId="0" xfId="386" applyFont="1" applyFill="1" applyAlignment="1">
      <alignment horizontal="center"/>
    </xf>
    <xf numFmtId="14" fontId="89" fillId="0" borderId="0" xfId="386" applyNumberFormat="1" applyFont="1" applyFill="1" applyAlignment="1">
      <alignment horizontal="center"/>
    </xf>
    <xf numFmtId="0" fontId="0" fillId="0" borderId="0" xfId="0" applyAlignment="1">
      <alignment vertical="top" wrapText="1"/>
    </xf>
    <xf numFmtId="0" fontId="0" fillId="56" borderId="0" xfId="0" applyFill="1" applyAlignment="1">
      <alignment vertical="top" wrapText="1"/>
    </xf>
    <xf numFmtId="0" fontId="0" fillId="0" borderId="0" xfId="0" applyAlignment="1">
      <alignment horizontal="left" vertical="top"/>
    </xf>
    <xf numFmtId="165" fontId="0" fillId="0" borderId="39" xfId="10" applyNumberFormat="1" applyFont="1" applyBorder="1" applyAlignment="1" applyProtection="1">
      <alignment horizontal="center"/>
      <protection locked="0"/>
    </xf>
    <xf numFmtId="165" fontId="0" fillId="40" borderId="39" xfId="10" applyNumberFormat="1" applyFont="1" applyFill="1" applyBorder="1" applyAlignment="1" applyProtection="1">
      <alignment horizontal="center"/>
      <protection locked="0"/>
    </xf>
    <xf numFmtId="165" fontId="0" fillId="39" borderId="39" xfId="10" applyNumberFormat="1" applyFont="1" applyFill="1" applyBorder="1" applyAlignment="1" applyProtection="1">
      <alignment horizontal="center"/>
      <protection locked="0"/>
    </xf>
    <xf numFmtId="0" fontId="0" fillId="39" borderId="39" xfId="0" applyFill="1" applyBorder="1" applyAlignment="1" applyProtection="1">
      <alignment horizontal="center"/>
      <protection locked="0"/>
    </xf>
    <xf numFmtId="0" fontId="0" fillId="40" borderId="39" xfId="0" applyFill="1" applyBorder="1" applyAlignment="1" applyProtection="1">
      <alignment horizontal="center"/>
      <protection locked="0"/>
    </xf>
    <xf numFmtId="0" fontId="0" fillId="0" borderId="9" xfId="0" applyBorder="1" applyAlignment="1">
      <alignment horizontal="right"/>
    </xf>
    <xf numFmtId="0" fontId="0" fillId="40" borderId="9" xfId="0" applyFill="1" applyBorder="1" applyAlignment="1">
      <alignment horizontal="right"/>
    </xf>
    <xf numFmtId="0" fontId="0" fillId="39" borderId="9" xfId="0" applyFill="1" applyBorder="1" applyAlignment="1">
      <alignment horizontal="right"/>
    </xf>
    <xf numFmtId="0" fontId="0" fillId="43" borderId="11" xfId="0" applyFill="1" applyBorder="1" applyAlignment="1">
      <alignment horizontal="right"/>
    </xf>
    <xf numFmtId="0" fontId="0" fillId="39" borderId="0" xfId="0" applyFill="1" applyBorder="1" applyProtection="1">
      <protection locked="0"/>
    </xf>
    <xf numFmtId="168" fontId="0" fillId="57" borderId="9" xfId="0" applyNumberFormat="1" applyFill="1" applyBorder="1" applyAlignment="1"/>
    <xf numFmtId="3" fontId="0" fillId="43" borderId="42" xfId="0" applyNumberFormat="1" applyFill="1" applyBorder="1" applyAlignment="1">
      <alignment horizontal="right"/>
    </xf>
    <xf numFmtId="0" fontId="0" fillId="0" borderId="3" xfId="0" applyBorder="1" applyAlignment="1" applyProtection="1">
      <alignment horizontal="left"/>
      <protection locked="0"/>
    </xf>
    <xf numFmtId="0" fontId="0" fillId="39" borderId="0" xfId="0" applyFill="1" applyBorder="1" applyAlignment="1" applyProtection="1">
      <alignment horizontal="left"/>
      <protection locked="0"/>
    </xf>
    <xf numFmtId="0" fontId="4" fillId="0" borderId="3" xfId="0" applyFont="1" applyBorder="1" applyAlignment="1" applyProtection="1">
      <alignment horizontal="left" wrapText="1"/>
      <protection locked="0"/>
    </xf>
    <xf numFmtId="0" fontId="0" fillId="0" borderId="0" xfId="0" applyBorder="1" applyAlignment="1" applyProtection="1">
      <alignment horizontal="left"/>
      <protection locked="0"/>
    </xf>
    <xf numFmtId="0" fontId="0" fillId="0" borderId="9" xfId="0" applyFill="1" applyBorder="1" applyAlignment="1">
      <alignment horizontal="right"/>
    </xf>
    <xf numFmtId="0" fontId="0" fillId="0" borderId="39" xfId="0" applyFill="1" applyBorder="1" applyAlignment="1">
      <alignment horizontal="right"/>
    </xf>
    <xf numFmtId="9" fontId="0" fillId="43" borderId="45" xfId="385" applyFont="1" applyFill="1" applyBorder="1" applyAlignment="1">
      <alignment horizontal="right"/>
    </xf>
    <xf numFmtId="165" fontId="0" fillId="43" borderId="1" xfId="10" applyNumberFormat="1" applyFont="1" applyFill="1" applyBorder="1" applyAlignment="1">
      <alignment horizontal="right"/>
    </xf>
    <xf numFmtId="168" fontId="0" fillId="0" borderId="45" xfId="10" applyNumberFormat="1" applyFont="1" applyBorder="1" applyAlignment="1">
      <alignment horizontal="center"/>
    </xf>
    <xf numFmtId="168" fontId="0" fillId="0" borderId="45" xfId="384" applyNumberFormat="1" applyFont="1" applyBorder="1" applyAlignment="1">
      <alignment horizontal="center"/>
    </xf>
    <xf numFmtId="171" fontId="0" fillId="0" borderId="6" xfId="0" applyNumberFormat="1" applyBorder="1"/>
    <xf numFmtId="171" fontId="0" fillId="0" borderId="41" xfId="0" applyNumberFormat="1" applyBorder="1"/>
    <xf numFmtId="168" fontId="0" fillId="0" borderId="11" xfId="384" applyNumberFormat="1" applyFont="1" applyBorder="1" applyAlignment="1">
      <alignment horizontal="right"/>
    </xf>
    <xf numFmtId="168" fontId="4" fillId="45" borderId="11" xfId="384" applyNumberFormat="1" applyFont="1" applyFill="1" applyBorder="1" applyAlignment="1" applyProtection="1">
      <protection locked="0"/>
    </xf>
    <xf numFmtId="168" fontId="4" fillId="45" borderId="11" xfId="384" applyNumberFormat="1" applyFont="1" applyFill="1" applyBorder="1" applyAlignment="1" applyProtection="1">
      <alignment horizontal="left"/>
      <protection locked="0"/>
    </xf>
    <xf numFmtId="168" fontId="0" fillId="45" borderId="11" xfId="384" applyNumberFormat="1" applyFont="1" applyFill="1" applyBorder="1" applyAlignment="1" applyProtection="1">
      <alignment horizontal="right"/>
      <protection locked="0"/>
    </xf>
    <xf numFmtId="168" fontId="0" fillId="39" borderId="39" xfId="0" applyNumberFormat="1" applyFill="1" applyBorder="1"/>
    <xf numFmtId="165" fontId="0" fillId="39" borderId="39" xfId="10" applyNumberFormat="1" applyFont="1" applyFill="1" applyBorder="1" applyAlignment="1"/>
    <xf numFmtId="1" fontId="0" fillId="39" borderId="39" xfId="10" applyNumberFormat="1" applyFont="1" applyFill="1" applyBorder="1" applyAlignment="1">
      <alignment horizontal="center"/>
    </xf>
    <xf numFmtId="0" fontId="0" fillId="43" borderId="45" xfId="0" applyFill="1" applyBorder="1" applyAlignment="1">
      <alignment horizontal="right"/>
    </xf>
    <xf numFmtId="168" fontId="0" fillId="43" borderId="45" xfId="0" applyNumberFormat="1" applyFill="1" applyBorder="1" applyAlignment="1">
      <alignment horizontal="right"/>
    </xf>
    <xf numFmtId="3" fontId="0" fillId="43" borderId="11" xfId="0" applyNumberFormat="1" applyFill="1" applyBorder="1" applyAlignment="1">
      <alignment horizontal="right"/>
    </xf>
    <xf numFmtId="3" fontId="0" fillId="43" borderId="45" xfId="0" applyNumberFormat="1" applyFill="1" applyBorder="1" applyAlignment="1">
      <alignment horizontal="right"/>
    </xf>
    <xf numFmtId="3" fontId="0" fillId="39" borderId="8" xfId="0" applyNumberFormat="1" applyFill="1" applyBorder="1" applyAlignment="1">
      <alignment horizontal="center"/>
    </xf>
    <xf numFmtId="3" fontId="0" fillId="39" borderId="8" xfId="0" applyNumberFormat="1" applyFill="1" applyBorder="1" applyAlignment="1">
      <alignment vertical="top"/>
    </xf>
    <xf numFmtId="3" fontId="0" fillId="39" borderId="9" xfId="0" applyNumberFormat="1" applyFill="1" applyBorder="1"/>
    <xf numFmtId="3" fontId="0" fillId="39" borderId="44" xfId="0" applyNumberFormat="1" applyFill="1" applyBorder="1"/>
    <xf numFmtId="3" fontId="0" fillId="43" borderId="1" xfId="0" applyNumberFormat="1" applyFill="1" applyBorder="1" applyAlignment="1">
      <alignment horizontal="right"/>
    </xf>
    <xf numFmtId="3" fontId="0" fillId="39" borderId="39" xfId="0" applyNumberFormat="1" applyFill="1" applyBorder="1" applyAlignment="1">
      <alignment horizontal="right"/>
    </xf>
    <xf numFmtId="3" fontId="0" fillId="43" borderId="42" xfId="384" applyNumberFormat="1" applyFont="1" applyFill="1" applyBorder="1" applyAlignment="1">
      <alignment horizontal="right"/>
    </xf>
    <xf numFmtId="3" fontId="0" fillId="39" borderId="39" xfId="0" applyNumberFormat="1" applyFill="1" applyBorder="1" applyAlignment="1"/>
    <xf numFmtId="3" fontId="0" fillId="43" borderId="11" xfId="384" applyNumberFormat="1" applyFont="1" applyFill="1" applyBorder="1" applyAlignment="1">
      <alignment horizontal="right"/>
    </xf>
    <xf numFmtId="3" fontId="0" fillId="39" borderId="9" xfId="0" applyNumberFormat="1" applyFill="1" applyBorder="1" applyAlignment="1">
      <alignment horizontal="right"/>
    </xf>
    <xf numFmtId="3" fontId="0" fillId="39" borderId="9" xfId="0" applyNumberFormat="1" applyFill="1" applyBorder="1" applyAlignment="1"/>
    <xf numFmtId="168" fontId="0" fillId="0" borderId="11" xfId="10" applyNumberFormat="1" applyFont="1" applyBorder="1" applyAlignment="1">
      <alignment horizontal="right"/>
    </xf>
    <xf numFmtId="3" fontId="0" fillId="39" borderId="44" xfId="384" applyNumberFormat="1" applyFont="1" applyFill="1" applyBorder="1" applyAlignment="1">
      <alignment horizontal="right"/>
    </xf>
    <xf numFmtId="3" fontId="0" fillId="43" borderId="45" xfId="384" applyNumberFormat="1" applyFont="1" applyFill="1" applyBorder="1" applyAlignment="1">
      <alignment horizontal="right"/>
    </xf>
    <xf numFmtId="3" fontId="0" fillId="39" borderId="44" xfId="0" applyNumberFormat="1" applyFill="1" applyBorder="1" applyAlignment="1">
      <alignment horizontal="right"/>
    </xf>
    <xf numFmtId="3" fontId="0" fillId="0" borderId="9" xfId="0" applyNumberFormat="1" applyBorder="1" applyAlignment="1">
      <alignment horizontal="right"/>
    </xf>
    <xf numFmtId="3" fontId="0" fillId="0" borderId="44" xfId="0" applyNumberFormat="1" applyBorder="1" applyAlignment="1">
      <alignment horizontal="right"/>
    </xf>
    <xf numFmtId="3" fontId="0" fillId="40" borderId="9" xfId="0" applyNumberFormat="1" applyFill="1" applyBorder="1" applyAlignment="1">
      <alignment horizontal="right"/>
    </xf>
    <xf numFmtId="3" fontId="0" fillId="40" borderId="44" xfId="0" applyNumberFormat="1" applyFill="1" applyBorder="1" applyAlignment="1">
      <alignment horizontal="right"/>
    </xf>
    <xf numFmtId="3" fontId="0" fillId="39" borderId="39" xfId="10" applyNumberFormat="1" applyFont="1" applyFill="1" applyBorder="1" applyAlignment="1" applyProtection="1">
      <protection locked="0"/>
    </xf>
    <xf numFmtId="3" fontId="0" fillId="0" borderId="39" xfId="10" applyNumberFormat="1" applyFont="1" applyFill="1" applyBorder="1" applyAlignment="1" applyProtection="1">
      <protection locked="0"/>
    </xf>
    <xf numFmtId="3" fontId="0" fillId="0" borderId="39" xfId="10" applyNumberFormat="1" applyFont="1" applyBorder="1" applyAlignment="1" applyProtection="1">
      <protection locked="0"/>
    </xf>
    <xf numFmtId="3" fontId="0" fillId="40" borderId="39" xfId="10" applyNumberFormat="1" applyFont="1" applyFill="1" applyBorder="1" applyAlignment="1" applyProtection="1">
      <protection locked="0"/>
    </xf>
    <xf numFmtId="3" fontId="0" fillId="0" borderId="39" xfId="0" applyNumberFormat="1" applyBorder="1" applyAlignment="1">
      <alignment horizontal="right"/>
    </xf>
    <xf numFmtId="3" fontId="0" fillId="40" borderId="39" xfId="0" applyNumberFormat="1" applyFill="1" applyBorder="1" applyAlignment="1">
      <alignment horizontal="right"/>
    </xf>
    <xf numFmtId="3" fontId="0" fillId="39" borderId="39" xfId="10" applyNumberFormat="1" applyFont="1" applyFill="1" applyBorder="1" applyAlignment="1">
      <alignment horizontal="right"/>
    </xf>
    <xf numFmtId="1" fontId="0" fillId="43" borderId="42" xfId="0" applyNumberFormat="1" applyFill="1" applyBorder="1" applyAlignment="1">
      <alignment horizontal="right"/>
    </xf>
    <xf numFmtId="1" fontId="0" fillId="0" borderId="39" xfId="0" applyNumberFormat="1" applyBorder="1" applyAlignment="1">
      <alignment horizontal="right"/>
    </xf>
    <xf numFmtId="168" fontId="0" fillId="43" borderId="55" xfId="10" applyNumberFormat="1" applyFont="1" applyFill="1" applyBorder="1" applyAlignment="1">
      <alignment horizontal="center"/>
    </xf>
    <xf numFmtId="168" fontId="0" fillId="43" borderId="54" xfId="10" applyNumberFormat="1" applyFont="1" applyFill="1" applyBorder="1" applyAlignment="1">
      <alignment horizontal="center"/>
    </xf>
    <xf numFmtId="0" fontId="0" fillId="39" borderId="32" xfId="0" applyFill="1" applyBorder="1" applyAlignment="1">
      <alignment horizontal="right" vertical="top"/>
    </xf>
    <xf numFmtId="1" fontId="0" fillId="43" borderId="1" xfId="0" applyNumberFormat="1" applyFill="1" applyBorder="1" applyAlignment="1">
      <alignment horizontal="right"/>
    </xf>
    <xf numFmtId="168" fontId="0" fillId="43" borderId="1" xfId="0" applyNumberFormat="1" applyFill="1" applyBorder="1" applyAlignment="1">
      <alignment horizontal="right"/>
    </xf>
    <xf numFmtId="168" fontId="0" fillId="43" borderId="1" xfId="10" applyNumberFormat="1" applyFont="1" applyFill="1" applyBorder="1" applyAlignment="1">
      <alignment horizontal="right"/>
    </xf>
    <xf numFmtId="1" fontId="0" fillId="43" borderId="42" xfId="384" applyNumberFormat="1" applyFont="1" applyFill="1" applyBorder="1" applyAlignment="1">
      <alignment horizontal="right"/>
    </xf>
    <xf numFmtId="171" fontId="0" fillId="43" borderId="42" xfId="385" applyNumberFormat="1" applyFont="1" applyFill="1" applyBorder="1" applyAlignment="1">
      <alignment horizontal="right"/>
    </xf>
    <xf numFmtId="171" fontId="0" fillId="43" borderId="11" xfId="0" applyNumberFormat="1" applyFill="1" applyBorder="1" applyAlignment="1">
      <alignment horizontal="right"/>
    </xf>
    <xf numFmtId="171" fontId="0" fillId="43" borderId="45" xfId="385" applyNumberFormat="1" applyFont="1" applyFill="1" applyBorder="1" applyAlignment="1">
      <alignment horizontal="right" vertical="center"/>
    </xf>
    <xf numFmtId="171" fontId="0" fillId="43" borderId="11" xfId="385" applyNumberFormat="1" applyFont="1" applyFill="1" applyBorder="1" applyAlignment="1">
      <alignment horizontal="right"/>
    </xf>
    <xf numFmtId="1" fontId="0" fillId="43" borderId="42" xfId="10" applyNumberFormat="1" applyFont="1" applyFill="1" applyBorder="1" applyAlignment="1">
      <alignment horizontal="right"/>
    </xf>
    <xf numFmtId="3" fontId="0" fillId="45" borderId="11" xfId="384" applyNumberFormat="1" applyFont="1" applyFill="1" applyBorder="1" applyAlignment="1" applyProtection="1">
      <protection locked="0"/>
    </xf>
    <xf numFmtId="3" fontId="0" fillId="45" borderId="11" xfId="0" applyNumberFormat="1" applyFill="1" applyBorder="1" applyAlignment="1" applyProtection="1">
      <protection locked="0"/>
    </xf>
    <xf numFmtId="9" fontId="0" fillId="43" borderId="1" xfId="385" applyFont="1" applyFill="1" applyBorder="1" applyAlignment="1">
      <alignment horizontal="right"/>
    </xf>
    <xf numFmtId="169" fontId="0" fillId="43" borderId="1" xfId="385" applyNumberFormat="1" applyFont="1" applyFill="1" applyBorder="1" applyAlignment="1">
      <alignment horizontal="right"/>
    </xf>
    <xf numFmtId="0" fontId="0" fillId="43" borderId="1" xfId="0" applyFill="1" applyBorder="1" applyAlignment="1">
      <alignment horizontal="right"/>
    </xf>
    <xf numFmtId="171" fontId="0" fillId="43" borderId="45" xfId="385" applyNumberFormat="1" applyFont="1" applyFill="1" applyBorder="1" applyAlignment="1">
      <alignment horizontal="right"/>
    </xf>
    <xf numFmtId="0" fontId="4" fillId="43" borderId="1" xfId="0" applyFont="1" applyFill="1" applyBorder="1" applyAlignment="1" applyProtection="1">
      <alignment horizontal="left" vertical="top" wrapText="1"/>
      <protection locked="0"/>
    </xf>
    <xf numFmtId="0" fontId="0" fillId="43" borderId="1" xfId="0" applyFont="1" applyFill="1" applyBorder="1" applyAlignment="1" applyProtection="1">
      <alignment horizontal="left" vertical="top" wrapText="1"/>
      <protection locked="0"/>
    </xf>
    <xf numFmtId="0" fontId="66" fillId="43" borderId="3" xfId="0" applyFont="1" applyFill="1" applyBorder="1" applyAlignment="1" applyProtection="1">
      <alignment horizontal="center" vertical="center" wrapText="1"/>
      <protection locked="0"/>
    </xf>
    <xf numFmtId="0" fontId="66" fillId="43" borderId="15" xfId="0" applyFont="1" applyFill="1" applyBorder="1" applyAlignment="1" applyProtection="1">
      <alignment horizontal="center" vertical="center" wrapText="1"/>
      <protection locked="0"/>
    </xf>
    <xf numFmtId="0" fontId="66" fillId="43" borderId="8" xfId="0" applyFont="1" applyFill="1" applyBorder="1" applyAlignment="1" applyProtection="1">
      <alignment horizontal="center" vertical="center" wrapText="1"/>
      <protection locked="0"/>
    </xf>
    <xf numFmtId="0" fontId="66" fillId="43" borderId="16" xfId="0" applyFont="1" applyFill="1" applyBorder="1" applyAlignment="1" applyProtection="1">
      <alignment horizontal="center" vertical="center" wrapText="1"/>
      <protection locked="0"/>
    </xf>
    <xf numFmtId="0" fontId="66" fillId="43" borderId="10" xfId="0" applyFont="1" applyFill="1" applyBorder="1" applyAlignment="1" applyProtection="1">
      <alignment horizontal="center" vertical="center" wrapText="1"/>
      <protection locked="0"/>
    </xf>
    <xf numFmtId="0" fontId="0" fillId="0" borderId="0" xfId="0" applyProtection="1">
      <protection locked="0"/>
    </xf>
    <xf numFmtId="0" fontId="16" fillId="0" borderId="1" xfId="7" applyFont="1" applyBorder="1" applyAlignment="1" applyProtection="1">
      <alignment horizontal="left" indent="2"/>
      <protection locked="0"/>
    </xf>
    <xf numFmtId="0" fontId="16" fillId="0" borderId="1" xfId="7" applyBorder="1" applyAlignment="1" applyProtection="1">
      <alignment horizontal="left" indent="2"/>
      <protection locked="0"/>
    </xf>
    <xf numFmtId="0" fontId="16" fillId="0" borderId="1" xfId="7" applyBorder="1" applyAlignment="1" applyProtection="1">
      <alignment horizontal="left" wrapText="1" indent="2"/>
      <protection locked="0"/>
    </xf>
    <xf numFmtId="0" fontId="4" fillId="0" borderId="0" xfId="0" applyFont="1" applyProtection="1">
      <protection locked="0"/>
    </xf>
    <xf numFmtId="0" fontId="4" fillId="45" borderId="1" xfId="0" applyFont="1" applyFill="1" applyBorder="1" applyAlignment="1" applyProtection="1">
      <alignment horizontal="right"/>
      <protection locked="0"/>
    </xf>
    <xf numFmtId="0" fontId="0" fillId="45" borderId="1" xfId="0" applyFill="1" applyBorder="1" applyAlignment="1" applyProtection="1">
      <alignment horizontal="right"/>
      <protection locked="0"/>
    </xf>
    <xf numFmtId="0" fontId="16" fillId="0" borderId="0" xfId="7" applyBorder="1" applyProtection="1">
      <protection locked="0"/>
    </xf>
    <xf numFmtId="0" fontId="16" fillId="0" borderId="0" xfId="7" applyBorder="1" applyAlignment="1" applyProtection="1">
      <alignment wrapText="1"/>
      <protection locked="0"/>
    </xf>
    <xf numFmtId="0" fontId="16" fillId="0" borderId="0" xfId="7" applyFill="1" applyBorder="1" applyAlignment="1" applyProtection="1">
      <alignment vertical="top" wrapText="1"/>
      <protection locked="0"/>
    </xf>
    <xf numFmtId="5" fontId="0" fillId="45" borderId="39" xfId="0" applyNumberFormat="1" applyFill="1" applyBorder="1" applyAlignment="1" applyProtection="1">
      <alignment horizontal="right"/>
      <protection locked="0"/>
    </xf>
    <xf numFmtId="3" fontId="0" fillId="45" borderId="39" xfId="0" applyNumberFormat="1" applyFill="1" applyBorder="1" applyAlignment="1" applyProtection="1">
      <alignment horizontal="right"/>
      <protection locked="0"/>
    </xf>
    <xf numFmtId="3" fontId="0" fillId="45" borderId="39" xfId="0" applyNumberFormat="1" applyFill="1" applyBorder="1" applyAlignment="1" applyProtection="1">
      <protection locked="0"/>
    </xf>
    <xf numFmtId="0" fontId="16" fillId="0" borderId="0" xfId="7" applyProtection="1">
      <protection locked="0"/>
    </xf>
    <xf numFmtId="0" fontId="16" fillId="0" borderId="43" xfId="7" applyBorder="1" applyAlignment="1" applyProtection="1">
      <alignment horizontal="center" wrapText="1"/>
      <protection locked="0"/>
    </xf>
    <xf numFmtId="0" fontId="16" fillId="0" borderId="46" xfId="7" applyBorder="1" applyAlignment="1" applyProtection="1">
      <alignment horizontal="center" wrapText="1"/>
      <protection locked="0"/>
    </xf>
    <xf numFmtId="168" fontId="0" fillId="45" borderId="11" xfId="10" applyNumberFormat="1" applyFont="1" applyFill="1" applyBorder="1" applyAlignment="1" applyProtection="1">
      <alignment horizontal="right"/>
      <protection locked="0"/>
    </xf>
    <xf numFmtId="3" fontId="0" fillId="45" borderId="45" xfId="384" applyNumberFormat="1" applyFont="1" applyFill="1" applyBorder="1" applyAlignment="1" applyProtection="1">
      <alignment horizontal="right"/>
      <protection locked="0"/>
    </xf>
    <xf numFmtId="168" fontId="0" fillId="45" borderId="45" xfId="384" applyNumberFormat="1" applyFont="1" applyFill="1" applyBorder="1" applyAlignment="1" applyProtection="1">
      <alignment horizontal="right"/>
      <protection locked="0"/>
    </xf>
    <xf numFmtId="3" fontId="0" fillId="45" borderId="45" xfId="384" applyNumberFormat="1" applyFont="1" applyFill="1" applyBorder="1" applyAlignment="1" applyProtection="1">
      <protection locked="0"/>
    </xf>
    <xf numFmtId="0" fontId="0" fillId="0" borderId="0" xfId="0" applyFill="1" applyProtection="1">
      <protection locked="0"/>
    </xf>
    <xf numFmtId="0" fontId="16" fillId="0" borderId="0" xfId="7" applyFill="1" applyBorder="1" applyAlignment="1" applyProtection="1">
      <alignment horizontal="left"/>
      <protection locked="0"/>
    </xf>
    <xf numFmtId="168" fontId="0" fillId="45" borderId="42" xfId="0" applyNumberFormat="1" applyFill="1" applyBorder="1" applyAlignment="1" applyProtection="1">
      <alignment horizontal="center"/>
      <protection locked="0"/>
    </xf>
    <xf numFmtId="3" fontId="0" fillId="45" borderId="42" xfId="0" applyNumberFormat="1" applyFill="1" applyBorder="1" applyAlignment="1" applyProtection="1">
      <alignment horizontal="right"/>
      <protection locked="0"/>
    </xf>
    <xf numFmtId="168" fontId="0" fillId="45" borderId="42" xfId="384" applyNumberFormat="1" applyFont="1" applyFill="1" applyBorder="1" applyProtection="1">
      <protection locked="0"/>
    </xf>
    <xf numFmtId="1" fontId="0" fillId="45" borderId="42" xfId="10" applyNumberFormat="1" applyFont="1" applyFill="1" applyBorder="1" applyAlignment="1" applyProtection="1">
      <alignment horizontal="center"/>
      <protection locked="0"/>
    </xf>
    <xf numFmtId="10" fontId="0" fillId="45" borderId="42" xfId="385" applyNumberFormat="1" applyFont="1" applyFill="1" applyBorder="1" applyProtection="1">
      <protection locked="0"/>
    </xf>
    <xf numFmtId="3" fontId="0" fillId="45" borderId="42" xfId="384" applyNumberFormat="1" applyFont="1" applyFill="1" applyBorder="1" applyProtection="1">
      <protection locked="0"/>
    </xf>
    <xf numFmtId="3" fontId="0" fillId="45" borderId="42" xfId="10" applyNumberFormat="1" applyFont="1" applyFill="1" applyBorder="1" applyAlignment="1" applyProtection="1">
      <alignment horizontal="right"/>
      <protection locked="0"/>
    </xf>
    <xf numFmtId="3" fontId="0" fillId="45" borderId="42" xfId="384" applyNumberFormat="1" applyFont="1" applyFill="1" applyBorder="1" applyAlignment="1" applyProtection="1">
      <alignment horizontal="right"/>
      <protection locked="0"/>
    </xf>
    <xf numFmtId="44" fontId="0" fillId="45" borderId="42" xfId="384" applyFont="1" applyFill="1" applyBorder="1" applyProtection="1">
      <protection locked="0"/>
    </xf>
    <xf numFmtId="168" fontId="0" fillId="45" borderId="11" xfId="0" applyNumberFormat="1" applyFill="1" applyBorder="1" applyProtection="1">
      <protection locked="0"/>
    </xf>
    <xf numFmtId="3" fontId="0" fillId="45" borderId="11" xfId="0" applyNumberFormat="1" applyFill="1" applyBorder="1" applyProtection="1">
      <protection locked="0"/>
    </xf>
    <xf numFmtId="168" fontId="0" fillId="45" borderId="45" xfId="0" applyNumberFormat="1" applyFill="1" applyBorder="1" applyProtection="1">
      <protection locked="0"/>
    </xf>
    <xf numFmtId="168" fontId="0" fillId="45" borderId="42" xfId="0" applyNumberFormat="1" applyFill="1" applyBorder="1" applyProtection="1">
      <protection locked="0"/>
    </xf>
    <xf numFmtId="1" fontId="0" fillId="45" borderId="42" xfId="0" applyNumberFormat="1" applyFill="1" applyBorder="1" applyProtection="1">
      <protection locked="0"/>
    </xf>
    <xf numFmtId="0" fontId="0" fillId="45" borderId="42" xfId="0" applyFill="1" applyBorder="1" applyProtection="1">
      <protection locked="0"/>
    </xf>
    <xf numFmtId="0" fontId="0" fillId="45" borderId="11" xfId="0" applyFill="1" applyBorder="1" applyProtection="1">
      <protection locked="0"/>
    </xf>
    <xf numFmtId="0" fontId="0" fillId="45" borderId="45" xfId="0" applyFill="1" applyBorder="1" applyProtection="1">
      <protection locked="0"/>
    </xf>
    <xf numFmtId="0" fontId="0" fillId="45" borderId="1" xfId="0" applyFill="1" applyBorder="1" applyProtection="1">
      <protection locked="0"/>
    </xf>
    <xf numFmtId="0" fontId="0" fillId="0" borderId="1" xfId="0" applyBorder="1" applyProtection="1">
      <protection locked="0"/>
    </xf>
    <xf numFmtId="1" fontId="0" fillId="45" borderId="4" xfId="10" applyNumberFormat="1" applyFont="1" applyFill="1" applyBorder="1" applyProtection="1">
      <protection locked="0"/>
    </xf>
    <xf numFmtId="1" fontId="0" fillId="45" borderId="7" xfId="10" applyNumberFormat="1" applyFont="1" applyFill="1" applyBorder="1" applyProtection="1">
      <protection locked="0"/>
    </xf>
    <xf numFmtId="165" fontId="0" fillId="0" borderId="4" xfId="10" applyNumberFormat="1" applyFont="1" applyBorder="1" applyProtection="1">
      <protection locked="0"/>
    </xf>
    <xf numFmtId="165" fontId="0" fillId="0" borderId="7" xfId="10" applyNumberFormat="1" applyFont="1" applyBorder="1" applyProtection="1">
      <protection locked="0"/>
    </xf>
    <xf numFmtId="165" fontId="0" fillId="40" borderId="0" xfId="10" applyNumberFormat="1" applyFont="1" applyFill="1" applyBorder="1" applyProtection="1">
      <protection locked="0"/>
    </xf>
    <xf numFmtId="165" fontId="0" fillId="45" borderId="4" xfId="10" applyNumberFormat="1" applyFont="1" applyFill="1" applyBorder="1" applyProtection="1">
      <protection locked="0"/>
    </xf>
    <xf numFmtId="165" fontId="0" fillId="45" borderId="7" xfId="10" applyNumberFormat="1" applyFont="1" applyFill="1" applyBorder="1" applyProtection="1">
      <protection locked="0"/>
    </xf>
    <xf numFmtId="165" fontId="0" fillId="40" borderId="4" xfId="10" applyNumberFormat="1" applyFont="1" applyFill="1" applyBorder="1" applyProtection="1">
      <protection locked="0"/>
    </xf>
    <xf numFmtId="165" fontId="0" fillId="40" borderId="7" xfId="10" applyNumberFormat="1" applyFont="1" applyFill="1" applyBorder="1" applyProtection="1">
      <protection locked="0"/>
    </xf>
    <xf numFmtId="3" fontId="0" fillId="43" borderId="39" xfId="384" applyNumberFormat="1" applyFont="1" applyFill="1" applyBorder="1" applyAlignment="1" applyProtection="1">
      <alignment horizontal="right"/>
    </xf>
    <xf numFmtId="168" fontId="0" fillId="43" borderId="39" xfId="384" applyNumberFormat="1" applyFont="1" applyFill="1" applyBorder="1" applyAlignment="1" applyProtection="1">
      <alignment horizontal="center"/>
    </xf>
    <xf numFmtId="168" fontId="0" fillId="43" borderId="39" xfId="384" applyNumberFormat="1" applyFont="1" applyFill="1" applyBorder="1" applyAlignment="1" applyProtection="1">
      <alignment horizontal="right"/>
    </xf>
    <xf numFmtId="171" fontId="0" fillId="43" borderId="39" xfId="385" applyNumberFormat="1" applyFont="1" applyFill="1" applyBorder="1" applyAlignment="1" applyProtection="1">
      <alignment horizontal="right"/>
    </xf>
    <xf numFmtId="0" fontId="7" fillId="0" borderId="0" xfId="0" applyFont="1" applyFill="1" applyAlignment="1">
      <alignment vertical="top" wrapText="1"/>
    </xf>
    <xf numFmtId="0" fontId="7" fillId="0" borderId="0" xfId="0" applyFont="1" applyFill="1" applyAlignment="1">
      <alignment vertical="top"/>
    </xf>
    <xf numFmtId="165" fontId="0" fillId="0" borderId="11" xfId="10" applyNumberFormat="1" applyFont="1" applyBorder="1" applyAlignment="1">
      <alignment horizontal="right"/>
    </xf>
    <xf numFmtId="165" fontId="0" fillId="39" borderId="9" xfId="10" applyNumberFormat="1" applyFont="1" applyFill="1" applyBorder="1" applyAlignment="1">
      <alignment horizontal="right"/>
    </xf>
    <xf numFmtId="165" fontId="0" fillId="43" borderId="45" xfId="10" applyNumberFormat="1" applyFont="1" applyFill="1" applyBorder="1" applyAlignment="1">
      <alignment horizontal="right" vertical="center"/>
    </xf>
    <xf numFmtId="165" fontId="0" fillId="39" borderId="44" xfId="10" applyNumberFormat="1" applyFont="1" applyFill="1" applyBorder="1" applyAlignment="1">
      <alignment horizontal="center"/>
    </xf>
    <xf numFmtId="165" fontId="0" fillId="43" borderId="45" xfId="10" applyNumberFormat="1" applyFont="1" applyFill="1" applyBorder="1" applyAlignment="1">
      <alignment horizontal="right"/>
    </xf>
    <xf numFmtId="165" fontId="0" fillId="39" borderId="44" xfId="10" applyNumberFormat="1" applyFont="1" applyFill="1" applyBorder="1" applyAlignment="1"/>
    <xf numFmtId="165" fontId="0" fillId="0" borderId="45" xfId="10" applyNumberFormat="1" applyFont="1" applyBorder="1" applyAlignment="1"/>
    <xf numFmtId="165" fontId="0" fillId="0" borderId="44" xfId="10" applyNumberFormat="1" applyFont="1" applyBorder="1" applyAlignment="1">
      <alignment horizontal="center"/>
    </xf>
    <xf numFmtId="165" fontId="0" fillId="40" borderId="44" xfId="10" applyNumberFormat="1" applyFont="1" applyFill="1" applyBorder="1" applyAlignment="1">
      <alignment horizontal="center"/>
    </xf>
    <xf numFmtId="165" fontId="0" fillId="39" borderId="44" xfId="10" applyNumberFormat="1" applyFont="1" applyFill="1" applyBorder="1" applyAlignment="1">
      <alignment horizontal="right"/>
    </xf>
    <xf numFmtId="165" fontId="0" fillId="45" borderId="11" xfId="10" applyNumberFormat="1" applyFont="1" applyFill="1" applyBorder="1" applyAlignment="1" applyProtection="1">
      <protection locked="0"/>
    </xf>
    <xf numFmtId="165" fontId="0" fillId="43" borderId="42" xfId="10" applyNumberFormat="1" applyFont="1" applyFill="1" applyBorder="1" applyAlignment="1">
      <alignment horizontal="right"/>
    </xf>
    <xf numFmtId="165" fontId="0" fillId="39" borderId="9" xfId="10" applyNumberFormat="1" applyFont="1" applyFill="1" applyBorder="1" applyAlignment="1" applyProtection="1">
      <alignment horizontal="center"/>
      <protection locked="0"/>
    </xf>
    <xf numFmtId="165" fontId="0" fillId="0" borderId="11" xfId="10" applyNumberFormat="1" applyFont="1" applyBorder="1" applyAlignment="1" applyProtection="1">
      <alignment horizontal="right"/>
      <protection locked="0"/>
    </xf>
    <xf numFmtId="165" fontId="0" fillId="39" borderId="9" xfId="10" applyNumberFormat="1" applyFont="1" applyFill="1" applyBorder="1" applyAlignment="1" applyProtection="1">
      <alignment horizontal="right"/>
      <protection locked="0"/>
    </xf>
    <xf numFmtId="165" fontId="0" fillId="0" borderId="9" xfId="10" applyNumberFormat="1" applyFont="1" applyBorder="1" applyAlignment="1" applyProtection="1">
      <alignment horizontal="right"/>
      <protection locked="0"/>
    </xf>
    <xf numFmtId="165" fontId="0" fillId="0" borderId="39" xfId="10" applyNumberFormat="1" applyFont="1" applyBorder="1" applyAlignment="1">
      <alignment horizontal="right"/>
    </xf>
    <xf numFmtId="165" fontId="0" fillId="40" borderId="9" xfId="10" applyNumberFormat="1" applyFont="1" applyFill="1" applyBorder="1" applyAlignment="1">
      <alignment horizontal="right"/>
    </xf>
    <xf numFmtId="165" fontId="0" fillId="40" borderId="39" xfId="10" applyNumberFormat="1" applyFont="1" applyFill="1" applyBorder="1" applyAlignment="1">
      <alignment horizontal="center"/>
    </xf>
    <xf numFmtId="165" fontId="0" fillId="0" borderId="9" xfId="10" applyNumberFormat="1" applyFont="1" applyFill="1" applyBorder="1" applyAlignment="1">
      <alignment horizontal="right"/>
    </xf>
    <xf numFmtId="165" fontId="0" fillId="0" borderId="44" xfId="10" applyNumberFormat="1" applyFont="1" applyFill="1" applyBorder="1" applyAlignment="1">
      <alignment horizontal="center"/>
    </xf>
    <xf numFmtId="165" fontId="0" fillId="43" borderId="11" xfId="10" applyNumberFormat="1" applyFont="1" applyFill="1" applyBorder="1" applyAlignment="1">
      <alignment horizontal="right"/>
    </xf>
    <xf numFmtId="165" fontId="0" fillId="0" borderId="9" xfId="10" applyNumberFormat="1" applyFont="1" applyBorder="1" applyAlignment="1">
      <alignment horizontal="right"/>
    </xf>
    <xf numFmtId="165" fontId="0" fillId="0" borderId="39" xfId="10" applyNumberFormat="1" applyFont="1" applyBorder="1" applyAlignment="1">
      <alignment horizontal="center"/>
    </xf>
    <xf numFmtId="165" fontId="0" fillId="0" borderId="39" xfId="10" applyNumberFormat="1" applyFont="1" applyFill="1" applyBorder="1" applyAlignment="1">
      <alignment horizontal="center"/>
    </xf>
    <xf numFmtId="165" fontId="0" fillId="45" borderId="11" xfId="10" applyNumberFormat="1" applyFont="1" applyFill="1" applyBorder="1" applyAlignment="1" applyProtection="1">
      <alignment horizontal="right"/>
      <protection locked="0"/>
    </xf>
    <xf numFmtId="165" fontId="0" fillId="0" borderId="39" xfId="10" applyNumberFormat="1" applyFont="1" applyFill="1" applyBorder="1" applyAlignment="1">
      <alignment horizontal="right"/>
    </xf>
    <xf numFmtId="165" fontId="0" fillId="40" borderId="39" xfId="10" applyNumberFormat="1" applyFont="1" applyFill="1" applyBorder="1" applyAlignment="1">
      <alignment horizontal="right"/>
    </xf>
    <xf numFmtId="165" fontId="0" fillId="43" borderId="9" xfId="10" applyNumberFormat="1" applyFont="1" applyFill="1" applyBorder="1" applyAlignment="1">
      <alignment horizontal="right"/>
    </xf>
    <xf numFmtId="165" fontId="0" fillId="43" borderId="39" xfId="10" applyNumberFormat="1" applyFont="1" applyFill="1" applyBorder="1" applyAlignment="1">
      <alignment horizontal="right"/>
    </xf>
    <xf numFmtId="0" fontId="0" fillId="0" borderId="0" xfId="0" applyAlignment="1">
      <alignment horizontal="justify" vertical="top" wrapText="1"/>
    </xf>
    <xf numFmtId="0" fontId="0" fillId="0" borderId="0" xfId="0" applyAlignment="1">
      <alignment horizontal="justify" wrapText="1"/>
    </xf>
    <xf numFmtId="168" fontId="0" fillId="43" borderId="42" xfId="384" applyNumberFormat="1" applyFont="1" applyFill="1" applyBorder="1" applyAlignment="1">
      <alignment horizontal="right"/>
    </xf>
    <xf numFmtId="0" fontId="73" fillId="0" borderId="0" xfId="0" applyFont="1"/>
    <xf numFmtId="0" fontId="99" fillId="0" borderId="66" xfId="0" applyFont="1" applyBorder="1" applyAlignment="1">
      <alignment vertical="center" wrapText="1"/>
    </xf>
    <xf numFmtId="0" fontId="1" fillId="0" borderId="0" xfId="0" applyFont="1" applyFill="1" applyAlignment="1">
      <alignment horizontal="justify" vertical="center" wrapText="1"/>
    </xf>
    <xf numFmtId="0" fontId="20" fillId="0" borderId="0" xfId="0" applyFont="1" applyFill="1" applyAlignment="1">
      <alignment horizontal="justify" vertical="center" wrapText="1"/>
    </xf>
    <xf numFmtId="0" fontId="0" fillId="54" borderId="4" xfId="0" applyFill="1" applyBorder="1" applyAlignment="1">
      <alignment horizontal="center" vertical="center"/>
    </xf>
    <xf numFmtId="0" fontId="0" fillId="54" borderId="7" xfId="0" applyFill="1" applyBorder="1" applyAlignment="1">
      <alignment horizontal="center" vertical="center"/>
    </xf>
    <xf numFmtId="0" fontId="0" fillId="54" borderId="2" xfId="0" applyFill="1" applyBorder="1" applyAlignment="1">
      <alignment horizontal="center" vertical="center"/>
    </xf>
    <xf numFmtId="0" fontId="0" fillId="47" borderId="4" xfId="0" applyFill="1" applyBorder="1" applyAlignment="1">
      <alignment horizontal="center" vertical="center"/>
    </xf>
    <xf numFmtId="0" fontId="0" fillId="47" borderId="7" xfId="0" applyFill="1" applyBorder="1" applyAlignment="1">
      <alignment horizontal="center" vertical="center"/>
    </xf>
    <xf numFmtId="0" fontId="0" fillId="47" borderId="2" xfId="0" applyFill="1" applyBorder="1" applyAlignment="1">
      <alignment horizontal="center" vertical="center"/>
    </xf>
    <xf numFmtId="0" fontId="0" fillId="0" borderId="0" xfId="0" applyAlignment="1">
      <alignment horizontal="center"/>
    </xf>
    <xf numFmtId="0" fontId="16" fillId="0" borderId="0" xfId="7"/>
    <xf numFmtId="0" fontId="0" fillId="0" borderId="0" xfId="0" applyFont="1" applyBorder="1" applyAlignment="1">
      <alignment horizontal="justify" vertical="top" wrapText="1"/>
    </xf>
    <xf numFmtId="0" fontId="62" fillId="44" borderId="0" xfId="0" applyFont="1" applyFill="1" applyAlignment="1">
      <alignment horizontal="left" vertical="top" wrapText="1"/>
    </xf>
    <xf numFmtId="0" fontId="4" fillId="0" borderId="0" xfId="0" applyFont="1" applyBorder="1" applyAlignment="1">
      <alignment horizontal="center" wrapText="1"/>
    </xf>
    <xf numFmtId="0" fontId="71" fillId="0" borderId="36" xfId="0" applyFont="1" applyBorder="1" applyAlignment="1">
      <alignment horizontal="left"/>
    </xf>
    <xf numFmtId="0" fontId="71" fillId="0" borderId="5" xfId="0" applyFont="1" applyBorder="1" applyAlignment="1">
      <alignment horizontal="left"/>
    </xf>
    <xf numFmtId="0" fontId="4" fillId="44" borderId="0" xfId="0" applyFont="1" applyFill="1" applyAlignment="1">
      <alignment horizontal="left" vertical="top" wrapText="1"/>
    </xf>
    <xf numFmtId="0" fontId="73" fillId="0" borderId="0" xfId="0" applyFont="1" applyAlignment="1">
      <alignment horizontal="left" vertical="top" wrapText="1"/>
    </xf>
    <xf numFmtId="0" fontId="73" fillId="0" borderId="0" xfId="0" applyFont="1" applyAlignment="1">
      <alignment horizontal="left" wrapText="1"/>
    </xf>
    <xf numFmtId="0" fontId="62" fillId="44" borderId="0" xfId="0" applyFont="1" applyFill="1" applyAlignment="1">
      <alignment horizontal="left" wrapText="1"/>
    </xf>
    <xf numFmtId="0" fontId="73" fillId="56" borderId="0" xfId="0" applyFont="1" applyFill="1" applyAlignment="1">
      <alignment horizontal="left" wrapText="1"/>
    </xf>
    <xf numFmtId="0" fontId="4" fillId="40" borderId="4" xfId="0" applyFont="1" applyFill="1" applyBorder="1" applyAlignment="1">
      <alignment horizontal="center" wrapText="1"/>
    </xf>
    <xf numFmtId="0" fontId="4" fillId="40" borderId="2" xfId="0" applyFont="1" applyFill="1" applyBorder="1" applyAlignment="1">
      <alignment horizontal="center" wrapText="1"/>
    </xf>
    <xf numFmtId="0" fontId="0" fillId="40" borderId="4" xfId="0" applyFill="1" applyBorder="1" applyAlignment="1">
      <alignment horizontal="center"/>
    </xf>
    <xf numFmtId="0" fontId="0" fillId="40" borderId="7" xfId="0" applyFill="1" applyBorder="1" applyAlignment="1">
      <alignment horizontal="center"/>
    </xf>
    <xf numFmtId="0" fontId="0" fillId="40" borderId="2" xfId="0" applyFill="1" applyBorder="1" applyAlignment="1">
      <alignment horizontal="center"/>
    </xf>
    <xf numFmtId="0" fontId="71" fillId="0" borderId="36" xfId="0" applyFont="1" applyBorder="1" applyAlignment="1">
      <alignment horizontal="center"/>
    </xf>
    <xf numFmtId="0" fontId="71" fillId="0" borderId="5" xfId="0" applyFont="1" applyBorder="1" applyAlignment="1">
      <alignment horizontal="center"/>
    </xf>
    <xf numFmtId="0" fontId="0" fillId="40" borderId="4" xfId="0" applyFill="1" applyBorder="1" applyAlignment="1">
      <alignment horizontal="right"/>
    </xf>
    <xf numFmtId="0" fontId="0" fillId="40" borderId="7" xfId="0" applyFill="1" applyBorder="1" applyAlignment="1">
      <alignment horizontal="right"/>
    </xf>
    <xf numFmtId="0" fontId="0" fillId="40" borderId="2" xfId="0" applyFill="1" applyBorder="1" applyAlignment="1">
      <alignment horizontal="right"/>
    </xf>
    <xf numFmtId="0" fontId="66" fillId="39" borderId="4" xfId="0" applyFont="1" applyFill="1" applyBorder="1" applyAlignment="1">
      <alignment horizontal="center" vertical="center" wrapText="1"/>
    </xf>
    <xf numFmtId="0" fontId="66" fillId="39" borderId="7" xfId="0" applyFont="1" applyFill="1" applyBorder="1" applyAlignment="1">
      <alignment horizontal="center" vertical="center" wrapText="1"/>
    </xf>
    <xf numFmtId="0" fontId="66" fillId="39" borderId="2" xfId="0" applyFont="1" applyFill="1" applyBorder="1" applyAlignment="1">
      <alignment horizontal="center" vertical="center" wrapText="1"/>
    </xf>
    <xf numFmtId="0" fontId="0" fillId="39" borderId="4" xfId="0" applyFill="1" applyBorder="1" applyAlignment="1">
      <alignment horizontal="right"/>
    </xf>
    <xf numFmtId="0" fontId="0" fillId="39" borderId="7" xfId="0" applyFill="1" applyBorder="1" applyAlignment="1">
      <alignment horizontal="right"/>
    </xf>
    <xf numFmtId="0" fontId="0" fillId="39" borderId="2" xfId="0" applyFill="1" applyBorder="1" applyAlignment="1">
      <alignment horizontal="right"/>
    </xf>
    <xf numFmtId="0" fontId="0" fillId="0" borderId="49" xfId="0"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62" fillId="0" borderId="36" xfId="0" applyFont="1" applyBorder="1" applyAlignment="1">
      <alignment horizontal="center"/>
    </xf>
    <xf numFmtId="0" fontId="62" fillId="0" borderId="5" xfId="0" applyFont="1" applyBorder="1" applyAlignment="1">
      <alignment horizontal="center"/>
    </xf>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Font="1" applyAlignment="1">
      <alignment horizontal="justify" wrapText="1"/>
    </xf>
    <xf numFmtId="0" fontId="4" fillId="0" borderId="0" xfId="0" applyFont="1" applyAlignment="1">
      <alignment horizontal="justify" vertical="top" wrapText="1"/>
    </xf>
    <xf numFmtId="0" fontId="4" fillId="0" borderId="0" xfId="0" applyFont="1" applyAlignment="1">
      <alignment horizontal="justify" vertical="center"/>
    </xf>
    <xf numFmtId="49" fontId="0" fillId="0" borderId="0" xfId="0" applyNumberFormat="1" applyFont="1" applyFill="1" applyAlignment="1">
      <alignment horizontal="justify" vertical="top" wrapText="1"/>
    </xf>
    <xf numFmtId="49" fontId="0" fillId="0" borderId="0" xfId="0" applyNumberFormat="1" applyFont="1" applyAlignment="1">
      <alignment horizontal="justify" vertical="top" wrapText="1"/>
    </xf>
    <xf numFmtId="0" fontId="0" fillId="0" borderId="0" xfId="0" applyFont="1" applyAlignment="1">
      <alignment horizontal="left" vertical="top" wrapText="1"/>
    </xf>
    <xf numFmtId="0" fontId="0"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horizontal="left"/>
    </xf>
    <xf numFmtId="0" fontId="4" fillId="0" borderId="0" xfId="0" applyFont="1" applyAlignment="1">
      <alignment horizontal="justify" vertical="center" wrapText="1"/>
    </xf>
    <xf numFmtId="0" fontId="0" fillId="0" borderId="0" xfId="0" applyAlignment="1">
      <alignment horizontal="left" vertical="top" wrapText="1"/>
    </xf>
    <xf numFmtId="0" fontId="0" fillId="0" borderId="0" xfId="0" applyAlignment="1">
      <alignment horizontal="left"/>
    </xf>
    <xf numFmtId="0" fontId="0" fillId="0" borderId="0" xfId="0" applyFill="1" applyAlignment="1">
      <alignment horizontal="left"/>
    </xf>
    <xf numFmtId="0" fontId="0" fillId="0" borderId="0" xfId="0" applyFill="1" applyAlignment="1">
      <alignment horizontal="left" wrapText="1"/>
    </xf>
    <xf numFmtId="0" fontId="0" fillId="0" borderId="0" xfId="0" applyAlignment="1">
      <alignment horizontal="left" wrapText="1"/>
    </xf>
    <xf numFmtId="0" fontId="0" fillId="0" borderId="0" xfId="0" applyFill="1" applyAlignment="1">
      <alignment horizontal="left" vertical="top" wrapText="1"/>
    </xf>
    <xf numFmtId="0" fontId="0" fillId="0" borderId="0" xfId="0" applyFill="1"/>
    <xf numFmtId="0" fontId="0" fillId="0" borderId="0" xfId="0" applyAlignment="1">
      <alignment horizontal="justify" vertical="center" wrapText="1"/>
    </xf>
    <xf numFmtId="0" fontId="0" fillId="0" borderId="0" xfId="0" applyFill="1" applyAlignment="1">
      <alignment horizontal="justify" vertical="top" wrapText="1"/>
    </xf>
    <xf numFmtId="0" fontId="0" fillId="0" borderId="0" xfId="0" applyAlignment="1">
      <alignment horizontal="justify" vertical="top" wrapText="1"/>
    </xf>
    <xf numFmtId="0" fontId="0" fillId="0" borderId="0" xfId="0" applyAlignment="1">
      <alignment horizontal="justify" wrapText="1"/>
    </xf>
    <xf numFmtId="0" fontId="68" fillId="0" borderId="5" xfId="0" applyFont="1" applyBorder="1" applyAlignment="1">
      <alignment horizontal="center"/>
    </xf>
    <xf numFmtId="0" fontId="68" fillId="0" borderId="37" xfId="0" applyFont="1" applyBorder="1" applyAlignment="1">
      <alignment horizontal="center"/>
    </xf>
    <xf numFmtId="0" fontId="0" fillId="0" borderId="0" xfId="0" applyAlignment="1">
      <alignment horizontal="left" vertical="center" wrapText="1"/>
    </xf>
    <xf numFmtId="0" fontId="0" fillId="0" borderId="0" xfId="0" applyAlignment="1">
      <alignment wrapText="1"/>
    </xf>
    <xf numFmtId="0" fontId="4" fillId="0" borderId="0" xfId="0" applyFont="1" applyAlignment="1">
      <alignment wrapText="1"/>
    </xf>
    <xf numFmtId="0" fontId="0" fillId="0" borderId="0" xfId="0" applyFont="1" applyAlignment="1">
      <alignment horizontal="left" vertical="center" wrapText="1"/>
    </xf>
    <xf numFmtId="0" fontId="0" fillId="0" borderId="0" xfId="0" applyFill="1" applyAlignment="1">
      <alignment horizontal="justify" wrapText="1"/>
    </xf>
    <xf numFmtId="0" fontId="0" fillId="0" borderId="0" xfId="0" applyFont="1" applyAlignment="1">
      <alignment horizontal="justify" vertical="center" wrapText="1"/>
    </xf>
    <xf numFmtId="0" fontId="0" fillId="0" borderId="0" xfId="0" applyBorder="1" applyAlignment="1">
      <alignment horizontal="left"/>
    </xf>
    <xf numFmtId="0" fontId="4" fillId="0" borderId="0" xfId="0" applyFont="1" applyBorder="1" applyAlignment="1">
      <alignment horizontal="left"/>
    </xf>
    <xf numFmtId="0" fontId="0" fillId="0" borderId="0" xfId="0" applyBorder="1" applyAlignment="1">
      <alignment horizontal="left" wrapText="1"/>
    </xf>
    <xf numFmtId="0" fontId="4" fillId="3" borderId="0" xfId="0" applyFont="1" applyFill="1" applyBorder="1" applyAlignment="1">
      <alignment horizontal="left" wrapText="1"/>
    </xf>
    <xf numFmtId="0" fontId="0" fillId="0" borderId="0" xfId="0" applyAlignment="1">
      <alignment vertical="top" wrapText="1"/>
    </xf>
    <xf numFmtId="0" fontId="0" fillId="47" borderId="57" xfId="0" applyFill="1" applyBorder="1" applyAlignment="1">
      <alignment horizontal="center"/>
    </xf>
    <xf numFmtId="0" fontId="0" fillId="47" borderId="27" xfId="0" applyFill="1" applyBorder="1" applyAlignment="1">
      <alignment horizontal="center"/>
    </xf>
    <xf numFmtId="0" fontId="0" fillId="47" borderId="58" xfId="0" applyFill="1" applyBorder="1" applyAlignment="1">
      <alignment horizontal="center"/>
    </xf>
    <xf numFmtId="0" fontId="4" fillId="53" borderId="57" xfId="0" applyFont="1" applyFill="1" applyBorder="1" applyAlignment="1">
      <alignment horizontal="center"/>
    </xf>
    <xf numFmtId="0" fontId="4" fillId="53" borderId="27" xfId="0" applyFont="1" applyFill="1" applyBorder="1" applyAlignment="1">
      <alignment horizontal="center"/>
    </xf>
    <xf numFmtId="0" fontId="4" fillId="53" borderId="58" xfId="0" applyFont="1" applyFill="1" applyBorder="1" applyAlignment="1">
      <alignment horizontal="center"/>
    </xf>
    <xf numFmtId="0" fontId="0" fillId="45" borderId="57" xfId="0" applyFill="1" applyBorder="1" applyAlignment="1">
      <alignment horizontal="center"/>
    </xf>
    <xf numFmtId="0" fontId="0" fillId="45" borderId="27" xfId="0" applyFill="1" applyBorder="1" applyAlignment="1">
      <alignment horizontal="center"/>
    </xf>
    <xf numFmtId="0" fontId="0" fillId="45" borderId="58" xfId="0" applyFill="1" applyBorder="1" applyAlignment="1">
      <alignment horizontal="center"/>
    </xf>
    <xf numFmtId="0" fontId="0" fillId="48" borderId="57" xfId="0" applyFill="1" applyBorder="1" applyAlignment="1">
      <alignment horizontal="center"/>
    </xf>
    <xf numFmtId="0" fontId="0" fillId="48" borderId="27" xfId="0" applyFill="1" applyBorder="1" applyAlignment="1">
      <alignment horizontal="center"/>
    </xf>
    <xf numFmtId="0" fontId="0" fillId="48" borderId="58" xfId="0" applyFill="1" applyBorder="1" applyAlignment="1">
      <alignment horizontal="center"/>
    </xf>
    <xf numFmtId="0" fontId="0" fillId="50" borderId="8" xfId="0" applyFill="1" applyBorder="1" applyAlignment="1">
      <alignment horizontal="center"/>
    </xf>
    <xf numFmtId="0" fontId="0" fillId="50" borderId="0" xfId="0" applyFill="1" applyBorder="1" applyAlignment="1">
      <alignment horizontal="center"/>
    </xf>
    <xf numFmtId="0" fontId="0" fillId="50" borderId="16" xfId="0" applyFill="1" applyBorder="1" applyAlignment="1">
      <alignment horizontal="center"/>
    </xf>
    <xf numFmtId="0" fontId="0" fillId="49" borderId="57" xfId="0" applyFill="1" applyBorder="1" applyAlignment="1">
      <alignment horizontal="center"/>
    </xf>
    <xf numFmtId="0" fontId="0" fillId="49" borderId="27" xfId="0" applyFill="1" applyBorder="1" applyAlignment="1">
      <alignment horizontal="center"/>
    </xf>
    <xf numFmtId="0" fontId="0" fillId="49" borderId="58" xfId="0" applyFill="1" applyBorder="1" applyAlignment="1">
      <alignment horizontal="center"/>
    </xf>
    <xf numFmtId="0" fontId="0" fillId="50" borderId="39" xfId="0" applyFill="1" applyBorder="1" applyAlignment="1">
      <alignment horizontal="center"/>
    </xf>
    <xf numFmtId="0" fontId="0" fillId="40" borderId="36" xfId="0" applyFill="1" applyBorder="1" applyAlignment="1">
      <alignment horizontal="center"/>
    </xf>
    <xf numFmtId="0" fontId="0" fillId="40" borderId="5" xfId="0" applyFill="1" applyBorder="1" applyAlignment="1">
      <alignment horizontal="center"/>
    </xf>
    <xf numFmtId="0" fontId="0" fillId="40" borderId="1" xfId="0" applyFill="1" applyBorder="1"/>
    <xf numFmtId="0" fontId="0" fillId="46" borderId="57" xfId="0" applyFill="1" applyBorder="1" applyAlignment="1">
      <alignment horizontal="center"/>
    </xf>
    <xf numFmtId="0" fontId="0" fillId="46" borderId="27" xfId="0" applyFill="1" applyBorder="1" applyAlignment="1">
      <alignment horizontal="center"/>
    </xf>
    <xf numFmtId="0" fontId="0" fillId="46" borderId="58" xfId="0" applyFill="1" applyBorder="1" applyAlignment="1">
      <alignment horizontal="center"/>
    </xf>
  </cellXfs>
  <cellStyles count="388">
    <cellStyle name="20% - Accent1 2" xfId="43" xr:uid="{5FA553AC-C837-4D72-BE6E-5279C84DE0EC}"/>
    <cellStyle name="20% - Accent2 2" xfId="44" xr:uid="{495A9698-DE19-4B26-BA8E-B7DAECB8BBA9}"/>
    <cellStyle name="20% - Accent3 2" xfId="45" xr:uid="{9FD9754F-C733-4DB3-9EBC-47BA05C572C7}"/>
    <cellStyle name="20% - Accent4 2" xfId="46" xr:uid="{79E8DE58-A4B4-473A-B361-42FE48A07DDC}"/>
    <cellStyle name="20% - Accent5 2" xfId="47" xr:uid="{6F252DFE-6C45-4032-80BE-3E74E015CAF9}"/>
    <cellStyle name="20% - Accent6 2" xfId="48" xr:uid="{F2E81AC1-ECF8-4E69-B628-7E0B6C540E21}"/>
    <cellStyle name="40% - Accent1 2" xfId="49" xr:uid="{537BED5E-3245-4478-AF14-A413A0B242EB}"/>
    <cellStyle name="40% - Accent2 2" xfId="50" xr:uid="{45322BBA-BFEA-4DE3-9ADE-6BC931C76688}"/>
    <cellStyle name="40% - Accent3 2" xfId="51" xr:uid="{DE3E3FBC-B156-44E1-BE99-1CADC67DE0EC}"/>
    <cellStyle name="40% - Accent4 2" xfId="52" xr:uid="{E0646FBE-0C65-42E6-A680-1387C0A1FB00}"/>
    <cellStyle name="40% - Accent5 2" xfId="53" xr:uid="{65768158-75BC-498C-A30B-DCF41F2CE554}"/>
    <cellStyle name="40% - Accent6 2" xfId="54" xr:uid="{90620BDC-86F3-45CC-87AE-1131174FDA41}"/>
    <cellStyle name="60% - Accent1 2" xfId="55" xr:uid="{3CED4624-CE32-439F-A7A8-68B53E74AA1F}"/>
    <cellStyle name="60% - Accent2 2" xfId="56" xr:uid="{456C6750-DAC8-49F4-B99E-EBC7C2811082}"/>
    <cellStyle name="60% - Accent3 2" xfId="57" xr:uid="{E0F3B650-937E-498B-9A6F-2514A3174ADE}"/>
    <cellStyle name="60% - Accent4 2" xfId="58" xr:uid="{12D3508E-AC7D-4C18-893F-B753AA922DEC}"/>
    <cellStyle name="60% - Accent5 2" xfId="59" xr:uid="{4A627BFA-7218-440B-8288-22D2044D3BEB}"/>
    <cellStyle name="60% - Accent6 2" xfId="60" xr:uid="{760AD64F-E0A0-4AE1-A81F-E9C7E8B5266D}"/>
    <cellStyle name="Accent1 2" xfId="61" xr:uid="{09A3CF36-E816-49AF-9804-B4DCA576997A}"/>
    <cellStyle name="Accent2 2" xfId="62" xr:uid="{B0E7CA81-A981-4646-B135-B4857C916B68}"/>
    <cellStyle name="Accent3 2" xfId="63" xr:uid="{CA6DC1DC-293E-4E61-A39A-B3CCD4CE0CED}"/>
    <cellStyle name="Accent4 2" xfId="64" xr:uid="{A885A0EB-72A8-4FC4-8CE4-FFDA4A1092A1}"/>
    <cellStyle name="Accent5 2" xfId="65" xr:uid="{9A5F94F7-5C88-485A-9BAB-A1AB0DA04F81}"/>
    <cellStyle name="Accent6 2" xfId="66" xr:uid="{52D31CF2-DA6C-4893-809A-7EEF2D406605}"/>
    <cellStyle name="Bad 2" xfId="67" xr:uid="{15C7712A-327D-4911-8BAF-9EBF7C2CE179}"/>
    <cellStyle name="Calculation 2" xfId="68" xr:uid="{A6553433-DCD8-4729-9652-823C55BD991D}"/>
    <cellStyle name="Check Cell 2" xfId="69" xr:uid="{6C970223-BAE2-4BAF-8061-CBF069A14B5B}"/>
    <cellStyle name="Comma" xfId="10" builtinId="3"/>
    <cellStyle name="Comma [0] 2" xfId="351" xr:uid="{B8B917ED-2745-4791-A0B4-F0E25D3E5E3D}"/>
    <cellStyle name="Comma 10" xfId="70" xr:uid="{9EF7E27A-A167-44F4-88A0-0B08B4A74B77}"/>
    <cellStyle name="Comma 10 2" xfId="366" xr:uid="{800A8D18-EC57-4332-8C0A-5CEBB7CCD4B8}"/>
    <cellStyle name="Comma 11" xfId="3" xr:uid="{61CD0632-BF9A-4EDB-89C8-8C6E37D7BDA6}"/>
    <cellStyle name="Comma 12" xfId="71" xr:uid="{6338A802-3C79-4148-9322-5CAA939550F7}"/>
    <cellStyle name="Comma 13" xfId="2" xr:uid="{306C56C1-C9A0-4347-94D9-46662D3336A0}"/>
    <cellStyle name="Comma 14" xfId="362" xr:uid="{C5F696E5-FE37-49EE-939C-932A21494C21}"/>
    <cellStyle name="Comma 15" xfId="14" xr:uid="{AC0FA64D-9540-46C2-8739-BFF63B7F915E}"/>
    <cellStyle name="Comma 2" xfId="20" xr:uid="{0B8BC869-AA8D-4211-B65E-461E8DA32059}"/>
    <cellStyle name="Comma 2 2" xfId="40" xr:uid="{A909E11A-85A6-4784-B8F2-650D77FFE597}"/>
    <cellStyle name="Comma 2 3" xfId="72" xr:uid="{9212098D-5B6A-431C-965E-05BD3EA33CFA}"/>
    <cellStyle name="Comma 2 4" xfId="73" xr:uid="{496855E0-EF3A-4EA9-80B9-714CD9827409}"/>
    <cellStyle name="Comma 24" xfId="373" xr:uid="{8B24AF22-9AE2-4DFF-B64D-1017309F3DD9}"/>
    <cellStyle name="Comma 26" xfId="374" xr:uid="{314B5E7F-444E-4503-8381-8E42FC2726E3}"/>
    <cellStyle name="Comma 27" xfId="375" xr:uid="{7B2FEE43-61DD-407A-8E6E-78A73CB01C47}"/>
    <cellStyle name="Comma 28" xfId="376" xr:uid="{D49D03D4-1487-4BBD-BAE4-66C830244476}"/>
    <cellStyle name="Comma 29" xfId="377" xr:uid="{5467E5EA-CC90-494D-B2C9-B5AD8B357AD2}"/>
    <cellStyle name="Comma 3" xfId="21" xr:uid="{3ACAE186-6DD9-4DF2-A5C7-94E6707594FA}"/>
    <cellStyle name="Comma 3 2" xfId="74" xr:uid="{62713202-A1F8-4E6A-BDE9-969D31A8B332}"/>
    <cellStyle name="Comma 3 2 2" xfId="75" xr:uid="{5B92A662-B60C-403C-B7F2-D1D612F4A1EA}"/>
    <cellStyle name="Comma 3 2 2 2" xfId="283" xr:uid="{57941D66-0719-488B-98B2-09F8EF675E01}"/>
    <cellStyle name="Comma 3 2 2 2 2" xfId="321" xr:uid="{F81BD770-B848-4CD9-916F-9728F4561009}"/>
    <cellStyle name="Comma 3 2 2 3" xfId="273" xr:uid="{31BD5013-F501-4D13-9AC5-137AEF322E8D}"/>
    <cellStyle name="Comma 3 2 2 4" xfId="311" xr:uid="{85C60DF9-4633-4FED-8AA4-F738A733FC0C}"/>
    <cellStyle name="Comma 3 2 3" xfId="282" xr:uid="{F0E13AD3-C39F-481B-8325-E5B5D3295535}"/>
    <cellStyle name="Comma 3 2 3 2" xfId="320" xr:uid="{27ADC0C3-C890-4D5F-B5B3-90BB536CF00C}"/>
    <cellStyle name="Comma 3 2 4" xfId="300" xr:uid="{7617D095-FCE2-433A-8D69-C913FBABD9C8}"/>
    <cellStyle name="Comma 3 2 4 2" xfId="338" xr:uid="{56AA4277-2F80-4535-A332-527ADFBE5077}"/>
    <cellStyle name="Comma 3 2 5" xfId="268" xr:uid="{78E28B77-5B8F-4922-8F35-9994ADEBD901}"/>
    <cellStyle name="Comma 3 2 6" xfId="306" xr:uid="{F3378EB2-B1E0-46C9-8635-E54CC94DDD96}"/>
    <cellStyle name="Comma 3 3" xfId="76" xr:uid="{098E176F-4B4E-4C36-81DF-E697D944B5BB}"/>
    <cellStyle name="Comma 3 3 2" xfId="284" xr:uid="{56DA35C5-96B2-429F-A0D0-BA41D496928F}"/>
    <cellStyle name="Comma 3 3 2 2" xfId="322" xr:uid="{F3ABB077-69BC-4957-9CC5-F56E964C9C48}"/>
    <cellStyle name="Comma 3 3 3" xfId="272" xr:uid="{793EDF98-AA7D-4261-9BF5-31ACB887E469}"/>
    <cellStyle name="Comma 3 3 4" xfId="310" xr:uid="{6AD36FCA-44B3-4F2A-BAD8-ACE546FB2E9E}"/>
    <cellStyle name="Comma 3 3 5" xfId="257" xr:uid="{9837AF74-9993-4075-B35E-0180DBAED2E5}"/>
    <cellStyle name="Comma 3 4" xfId="281" xr:uid="{A2ECD449-DF28-4CCE-8239-ECB4990BD8AE}"/>
    <cellStyle name="Comma 3 4 2" xfId="319" xr:uid="{E311454E-730E-4B79-B408-F002802C36E8}"/>
    <cellStyle name="Comma 3 5" xfId="298" xr:uid="{7FD6123C-4B9F-4575-9715-912E99B31E05}"/>
    <cellStyle name="Comma 3 5 2" xfId="336" xr:uid="{AC417D84-A232-4335-923F-429E1E952106}"/>
    <cellStyle name="Comma 3 6" xfId="266" xr:uid="{5F29890C-8635-42A6-BF97-65F7FDF6E5E0}"/>
    <cellStyle name="Comma 3 7" xfId="304" xr:uid="{A1171913-15A8-4B82-8651-000EB28AF8D0}"/>
    <cellStyle name="Comma 30" xfId="378" xr:uid="{62CAAD73-D093-4931-97CB-0BC23940929A}"/>
    <cellStyle name="Comma 31" xfId="379" xr:uid="{F33A53FB-0988-4EA8-9E03-FB27289C37DE}"/>
    <cellStyle name="Comma 32" xfId="380" xr:uid="{AF70D965-59AC-4550-A5C8-35855800FEC6}"/>
    <cellStyle name="Comma 33" xfId="383" xr:uid="{1E3CF81F-0E94-4F05-B453-7FE784132FF9}"/>
    <cellStyle name="Comma 34" xfId="381" xr:uid="{38C23918-CEFB-4C8B-BBCB-C1C646A8AA50}"/>
    <cellStyle name="Comma 4" xfId="77" xr:uid="{1A217918-1028-43D3-A6DC-E847277BC6C2}"/>
    <cellStyle name="Comma 4 2" xfId="78" xr:uid="{4FAB6F32-99AB-4056-98DE-B22A495D290D}"/>
    <cellStyle name="Comma 4 2 2" xfId="333" xr:uid="{AAB6BB49-8EE3-4A58-B373-4CFB989079E6}"/>
    <cellStyle name="Comma 4 2 3" xfId="295" xr:uid="{918F3885-4074-4335-996E-F9F26449CCB3}"/>
    <cellStyle name="Comma 4 3" xfId="79" xr:uid="{6A2AE5EF-8160-4B47-9C8D-0C3A689B97E7}"/>
    <cellStyle name="Comma 4 3 2" xfId="279" xr:uid="{C3B1F1FE-DBB3-4F63-B26D-DA0AEFA9F663}"/>
    <cellStyle name="Comma 4 4" xfId="317" xr:uid="{71E6F451-D17B-4545-B7A3-1D6CC6710901}"/>
    <cellStyle name="Comma 4 5" xfId="263" xr:uid="{5039674B-88C5-4F5E-B2F3-178D4B52A32A}"/>
    <cellStyle name="Comma 41" xfId="382" xr:uid="{92582C7B-1829-4EBD-A3D6-A68A66CF1109}"/>
    <cellStyle name="Comma 5" xfId="80" xr:uid="{9BF16895-86B4-4881-B373-4BE6857561E9}"/>
    <cellStyle name="Comma 5 2" xfId="353" xr:uid="{B3E578F8-3D50-4593-ACF3-C17F93352084}"/>
    <cellStyle name="Comma 6" xfId="81" xr:uid="{73C36769-B533-4E38-B819-EFBE4223B71C}"/>
    <cellStyle name="Comma 6 2" xfId="82" xr:uid="{EAD29F1E-6049-462E-8600-2FD7CCEF67D5}"/>
    <cellStyle name="Comma 6 2 2" xfId="83" xr:uid="{DD9A20E7-2518-47BB-98C0-9B6BF5901434}"/>
    <cellStyle name="Comma 6 3" xfId="84" xr:uid="{15DFF3F1-160B-4B0D-A8BE-AB034058A431}"/>
    <cellStyle name="Comma 6 4" xfId="85" xr:uid="{5ABFA91B-922A-4FEE-82AE-8780D50DE878}"/>
    <cellStyle name="Comma 6 5" xfId="355" xr:uid="{CCC76221-F61B-46D1-B681-105D6DA413D2}"/>
    <cellStyle name="Comma 7" xfId="86" xr:uid="{96D167CE-802E-4673-BFDB-92A6FED4D897}"/>
    <cellStyle name="Comma 7 2" xfId="87" xr:uid="{A2BE8638-9263-4C36-BB2F-9CD1014CF0AF}"/>
    <cellStyle name="Comma 7 3" xfId="88" xr:uid="{18A8A180-30B2-44C6-A325-C2E07F8BD3C0}"/>
    <cellStyle name="Comma 7 4" xfId="357" xr:uid="{CD1A52DB-131D-4297-A8BB-2427A055C88E}"/>
    <cellStyle name="Comma 8" xfId="89" xr:uid="{B13642E2-20CA-40D3-BE45-625DE24BE8A6}"/>
    <cellStyle name="Comma 8 2" xfId="90" xr:uid="{040657AB-9D59-4E5D-B214-5CF31EB5F6D0}"/>
    <cellStyle name="Comma 9" xfId="91" xr:uid="{EBCCD1D0-8E84-4C3A-84CB-CD1AE401E52D}"/>
    <cellStyle name="Comma 9 2" xfId="92" xr:uid="{7112400F-A582-4037-856D-3EC9CC7CC90F}"/>
    <cellStyle name="Comma 9 3" xfId="365" xr:uid="{85735738-FDD0-46AB-B265-27E6A73D5214}"/>
    <cellStyle name="Comma0" xfId="93" xr:uid="{7C55A848-7C56-4FB1-8310-0B86596E7DBF}"/>
    <cellStyle name="Comma0 2" xfId="94" xr:uid="{40679E4F-FBC5-4FE9-B5ED-C5DBEF876C66}"/>
    <cellStyle name="Comma0 2 2" xfId="95" xr:uid="{92D63A1D-F068-4F62-9E33-DA2023506020}"/>
    <cellStyle name="Currency" xfId="384" builtinId="4"/>
    <cellStyle name="Currency [0] 2" xfId="350" xr:uid="{A4FD26CD-0B02-4A65-B68E-9C0DCA8B7569}"/>
    <cellStyle name="Currency 10" xfId="96" xr:uid="{F86DCCD7-6D30-40B5-9B8B-A926BE17AEBF}"/>
    <cellStyle name="Currency 10 2" xfId="363" xr:uid="{C6FC4CC8-272E-4716-907B-9A85AD52ED5D}"/>
    <cellStyle name="Currency 11" xfId="97" xr:uid="{9AF307FB-3F3C-4A7C-A5B5-1EBB4BC4D7CA}"/>
    <cellStyle name="Currency 11 2" xfId="364" xr:uid="{3DE81B4A-8FBB-485B-8ADE-A50DE1F462E6}"/>
    <cellStyle name="Currency 12" xfId="98" xr:uid="{47597535-595E-4F69-AAC0-22CF821BD20B}"/>
    <cellStyle name="Currency 13" xfId="99" xr:uid="{922AA9D9-3E43-4454-ACDC-BD58DDF6C657}"/>
    <cellStyle name="Currency 14" xfId="12" xr:uid="{142696F6-F844-4B4B-8E77-A213D1A0AF8D}"/>
    <cellStyle name="Currency 15" xfId="341" xr:uid="{F8498083-895B-4887-972E-F01AA8073D5E}"/>
    <cellStyle name="Currency 2" xfId="18" xr:uid="{66ABD287-FC82-46F3-A2C9-ED71F6AB36AD}"/>
    <cellStyle name="Currency 2 2" xfId="34" xr:uid="{6B70DFE6-417D-4965-BE36-9AE70836C01E}"/>
    <cellStyle name="Currency 2 2 2" xfId="100" xr:uid="{37DFD3AD-FA0A-481E-AAA9-6604B61C952E}"/>
    <cellStyle name="Currency 2 2 5" xfId="38" xr:uid="{59118E59-D974-4977-8218-519AD59E0EB8}"/>
    <cellStyle name="Currency 2 3" xfId="101" xr:uid="{78C3D47A-8ACE-48BC-BE24-FA90424F1277}"/>
    <cellStyle name="Currency 2 3 2" xfId="102" xr:uid="{09B37E8F-DEEC-42CD-BBD0-91510AE1C17F}"/>
    <cellStyle name="Currency 2 4" xfId="103" xr:uid="{65C6A4AC-6DEF-4F37-A417-CDFFB226AC89}"/>
    <cellStyle name="Currency 3" xfId="104" xr:uid="{4038E743-9997-491E-9DA6-7A21A0AC3AF6}"/>
    <cellStyle name="Currency 3 2" xfId="105" xr:uid="{3A64356E-710C-4A28-A96C-36EA8229282A}"/>
    <cellStyle name="Currency 3 2 2" xfId="106" xr:uid="{B2C552B6-4D1C-427E-95AE-EB45DAAFBB0A}"/>
    <cellStyle name="Currency 3 2 5" xfId="30" xr:uid="{E73E5315-220A-4078-AF0F-291A534373AF}"/>
    <cellStyle name="Currency 4" xfId="107" xr:uid="{DD4C4186-967D-4CF4-828F-441FCDAA15B3}"/>
    <cellStyle name="Currency 4 2" xfId="108" xr:uid="{468D1BF5-FFC3-4BE7-B8B4-044962DD18CC}"/>
    <cellStyle name="Currency 4 2 2" xfId="109" xr:uid="{4D73B94F-0040-4529-B2C0-98921C71F20C}"/>
    <cellStyle name="Currency 4 2 2 2" xfId="287" xr:uid="{CC851003-C06D-42D2-BA95-626E71F156A0}"/>
    <cellStyle name="Currency 4 2 2 2 2" xfId="325" xr:uid="{A80886B6-3AD5-4E9D-87C3-E090D773838F}"/>
    <cellStyle name="Currency 4 2 2 3" xfId="275" xr:uid="{63654430-F5CC-4514-A6BD-DCDACA0551B9}"/>
    <cellStyle name="Currency 4 2 2 4" xfId="313" xr:uid="{F2D80F23-690F-4C5F-AADC-4F3EF96921B7}"/>
    <cellStyle name="Currency 4 2 2 5" xfId="259" xr:uid="{5ACE509C-F202-40FB-A27C-C63F2B7A4D42}"/>
    <cellStyle name="Currency 4 2 3" xfId="286" xr:uid="{34FEF5A3-46AE-4987-A318-FCC75059FBF6}"/>
    <cellStyle name="Currency 4 2 3 2" xfId="324" xr:uid="{17DC7DA6-AFB3-418C-AB90-491FB589F4BD}"/>
    <cellStyle name="Currency 4 2 4" xfId="301" xr:uid="{E41C4BF5-04CB-4D93-AF30-3CA2AC5B130C}"/>
    <cellStyle name="Currency 4 2 4 2" xfId="339" xr:uid="{EFA64BE7-1C6B-4079-986E-14568E4BB470}"/>
    <cellStyle name="Currency 4 2 5" xfId="269" xr:uid="{61B9C22E-A120-4D65-96DE-B81D90D21FF7}"/>
    <cellStyle name="Currency 4 2 6" xfId="307" xr:uid="{DF82F9F3-8B39-4849-A348-D5CADCD16686}"/>
    <cellStyle name="Currency 4 2 7" xfId="254" xr:uid="{61DD4011-FBA3-4BA0-840C-1EF9496FDA8C}"/>
    <cellStyle name="Currency 4 3" xfId="258" xr:uid="{E5E726D9-464F-431D-9EEF-B25CC8DCB951}"/>
    <cellStyle name="Currency 4 3 2" xfId="288" xr:uid="{8F025E75-DE07-4B15-BB26-3E4BBD40D880}"/>
    <cellStyle name="Currency 4 3 2 2" xfId="326" xr:uid="{BCA7BC15-A14B-440A-A781-EB40B0A9203A}"/>
    <cellStyle name="Currency 4 3 3" xfId="274" xr:uid="{67CF6A1A-AF8C-4BE1-81F3-58CC233B6892}"/>
    <cellStyle name="Currency 4 3 4" xfId="312" xr:uid="{DEE7643A-7DDF-45EF-B560-43CA9DDA214F}"/>
    <cellStyle name="Currency 4 4" xfId="285" xr:uid="{A08328B6-2798-4608-A6FA-7D72B514DE32}"/>
    <cellStyle name="Currency 4 4 2" xfId="323" xr:uid="{0EFA2AFB-434D-4124-B932-E0CAF0242FC3}"/>
    <cellStyle name="Currency 4 5" xfId="299" xr:uid="{D9430668-05BD-40DC-84EF-89BC634B1B30}"/>
    <cellStyle name="Currency 4 5 2" xfId="337" xr:uid="{C3A35CD9-7354-418B-A2AE-DE137C34B591}"/>
    <cellStyle name="Currency 4 6" xfId="267" xr:uid="{8904ACA8-2B52-42E6-B6A5-9996A72B96CD}"/>
    <cellStyle name="Currency 4 7" xfId="305" xr:uid="{7F46C074-8BFA-4D4D-872A-F67A130993C9}"/>
    <cellStyle name="Currency 4 8" xfId="253" xr:uid="{5F11E6D6-9EB9-45DC-8EB0-FEBFBA3BE88E}"/>
    <cellStyle name="Currency 5" xfId="110" xr:uid="{F625C6FE-690E-4086-884B-1E1F11D43468}"/>
    <cellStyle name="Currency 5 2" xfId="111" xr:uid="{CD70CF03-6D37-40E1-B068-407FB596AC3A}"/>
    <cellStyle name="Currency 5 2 2" xfId="112" xr:uid="{FD7AECE7-2370-41B4-8180-80657B6C6A19}"/>
    <cellStyle name="Currency 5 2 2 2" xfId="334" xr:uid="{7F5B161F-0AB1-4583-9476-D2C9B76C69AB}"/>
    <cellStyle name="Currency 5 2 3" xfId="296" xr:uid="{323CD3E3-F14A-43E7-8692-135421D61ED1}"/>
    <cellStyle name="Currency 5 3" xfId="113" xr:uid="{A67D0C91-4E42-4B6F-B400-3282B379E0A3}"/>
    <cellStyle name="Currency 5 3 2" xfId="280" xr:uid="{349BE094-BCE3-4294-959D-A29F79DFE1F8}"/>
    <cellStyle name="Currency 5 4" xfId="114" xr:uid="{C6FB8F6B-B156-4D0B-A88D-2234C28D98B7}"/>
    <cellStyle name="Currency 5 4 2" xfId="318" xr:uid="{DF58FB82-6D31-40E6-B807-DABD2BCAF944}"/>
    <cellStyle name="Currency 5 5" xfId="264" xr:uid="{ABC42F9A-77FE-46B7-9153-EDD090F4554D}"/>
    <cellStyle name="Currency 6" xfId="115" xr:uid="{88CDEE58-FE10-4DB4-B438-E47397A6FD3F}"/>
    <cellStyle name="Currency 6 2" xfId="116" xr:uid="{83E5C503-9572-46C8-9736-E3D9E513D768}"/>
    <cellStyle name="Currency 6 3" xfId="117" xr:uid="{75E5962B-C3E3-450B-A731-E5213E14273C}"/>
    <cellStyle name="Currency 6 4" xfId="352" xr:uid="{3B0FE24D-BC02-46BA-9D82-3FD4FA64E218}"/>
    <cellStyle name="Currency 7" xfId="118" xr:uid="{F09B6A05-FCA2-43BF-A23D-926E697CA707}"/>
    <cellStyle name="Currency 7 2" xfId="119" xr:uid="{DABC338C-EE69-4E38-9AD4-9173E6C4EBE0}"/>
    <cellStyle name="Currency 8" xfId="120" xr:uid="{95C210F5-25BB-4351-9014-5EA22268EB44}"/>
    <cellStyle name="Currency 8 2" xfId="121" xr:uid="{28C839C6-0A6F-4DFF-8FAD-13C0B58CA5FF}"/>
    <cellStyle name="Currency 8 3" xfId="354" xr:uid="{05EF8DD1-6BEE-4169-A54D-C81F9D2CD656}"/>
    <cellStyle name="Currency 9" xfId="122" xr:uid="{896F1C69-3A74-423E-AD15-AE2CE7409194}"/>
    <cellStyle name="Currency 9 2" xfId="356" xr:uid="{84B75473-2BDC-4BE9-8F15-66B61DB7DDDE}"/>
    <cellStyle name="Currency0" xfId="123" xr:uid="{08BC4800-1F4C-46CC-9B2B-5A80AF2C2CCE}"/>
    <cellStyle name="Currency0 2" xfId="124" xr:uid="{D936B1D8-3F5D-425B-8FB3-DEBF82D21FEA}"/>
    <cellStyle name="Currency0 2 2" xfId="125" xr:uid="{198055CB-6C1E-4BC3-8DD0-B9FAC6377A6D}"/>
    <cellStyle name="Custom - Style1" xfId="126" xr:uid="{B9D5138E-3EB0-431F-8AC2-7B6A33937C90}"/>
    <cellStyle name="Custom - Style8" xfId="127" xr:uid="{8EC8746B-4066-4F22-ACDB-88DF01AAB298}"/>
    <cellStyle name="Data   - Style2" xfId="128" xr:uid="{E02CDC9F-3E1E-4876-BEF1-5A62376DCE78}"/>
    <cellStyle name="Date" xfId="129" xr:uid="{9333BB13-C8DE-4A60-AD3F-A12A92C4B736}"/>
    <cellStyle name="Date 2" xfId="130" xr:uid="{7AAEA1D3-EDAC-49A1-A241-447155ABE2D3}"/>
    <cellStyle name="Date 2 2" xfId="131" xr:uid="{52A93F7E-C49F-4404-BDAF-20135A2EEC51}"/>
    <cellStyle name="Explanatory Text 2" xfId="132" xr:uid="{2AA9EB6D-2404-4F34-B92E-3BE23F5B006B}"/>
    <cellStyle name="Fixed" xfId="133" xr:uid="{D284DCC7-1725-4D4A-AE34-7413D1220F88}"/>
    <cellStyle name="Fixed 2" xfId="134" xr:uid="{72AFAD78-61B9-41D7-AB93-48898452AAA5}"/>
    <cellStyle name="Fixed 2 2" xfId="135" xr:uid="{D2260D47-7FC4-45FB-ABC1-B3859DC63F80}"/>
    <cellStyle name="FRxAmtStyle" xfId="136" xr:uid="{F04FE467-A1E0-4877-9AB2-96DFA7AC3B8D}"/>
    <cellStyle name="Good 2" xfId="137" xr:uid="{4F4D5852-59E9-49BE-8227-EB1FF7AA255A}"/>
    <cellStyle name="Header1" xfId="138" xr:uid="{3A9FB534-6008-4B7C-AA0E-DC498B50B9BE}"/>
    <cellStyle name="Header2" xfId="139" xr:uid="{59E54AA8-965C-4496-AB8A-3631C54B6583}"/>
    <cellStyle name="Heading 1 2" xfId="140" xr:uid="{DFC75360-93A7-4E02-8D49-3A7E06B013F0}"/>
    <cellStyle name="Heading 2 2" xfId="141" xr:uid="{8E0564BE-0C0F-4DEB-AC81-1CED2851B150}"/>
    <cellStyle name="Heading 3 2" xfId="142" xr:uid="{DF77EF0E-9A72-4E4F-A381-63875BAD023B}"/>
    <cellStyle name="Heading 4 2" xfId="143" xr:uid="{A881345B-05F8-4C70-BAE4-43E8E11256CE}"/>
    <cellStyle name="Hyperlink" xfId="7" builtinId="8"/>
    <cellStyle name="Hyperlink 2" xfId="144" xr:uid="{663771A5-911D-4946-B6F3-4B6B33E95319}"/>
    <cellStyle name="Input 2" xfId="145" xr:uid="{2B0011EE-177F-4274-A988-A25E57A727D0}"/>
    <cellStyle name="Labels - Style3" xfId="146" xr:uid="{6D1F334F-AAA4-474C-9A7C-7A2B93A9CC6D}"/>
    <cellStyle name="Linked Cell 2" xfId="147" xr:uid="{F99F1F39-6964-422A-834F-C3E9FED7EB62}"/>
    <cellStyle name="Neutral 2" xfId="148" xr:uid="{8971EBA2-9F1C-4595-8677-C85AE4EEB524}"/>
    <cellStyle name="Normal" xfId="0" builtinId="0"/>
    <cellStyle name="Normal 10" xfId="149" xr:uid="{450291EC-684C-4887-9F83-CEC74223FC91}"/>
    <cellStyle name="Normal 10 10" xfId="17" xr:uid="{658DB3A4-10F1-4524-9CCC-035BA8134690}"/>
    <cellStyle name="Normal 10 9" xfId="37" xr:uid="{155C779E-DFD7-450A-B390-1BD7B17ECDD6}"/>
    <cellStyle name="Normal 11" xfId="150" xr:uid="{B240B0FB-844A-4067-9829-E635626982D5}"/>
    <cellStyle name="Normal 11 2" xfId="243" xr:uid="{A8D5D7D1-BA4F-4A70-9586-5DBDEDD72150}"/>
    <cellStyle name="Normal 117 5" xfId="28" xr:uid="{BAEF825C-C70B-4CAE-B2AB-46796BA990EF}"/>
    <cellStyle name="Normal 12" xfId="151" xr:uid="{5297827D-0A21-4AA9-9594-36DD43D02321}"/>
    <cellStyle name="Normal 12 2" xfId="244" xr:uid="{827CE9B2-E08C-4DEE-8E23-F1A56D4A68DC}"/>
    <cellStyle name="Normal 13" xfId="152" xr:uid="{CA2503DC-D83E-490C-A73F-2D11995BE8D9}"/>
    <cellStyle name="Normal 13 2" xfId="245" xr:uid="{CF115C5E-E5A9-4399-BFAD-81C800C5E697}"/>
    <cellStyle name="Normal 14" xfId="153" xr:uid="{B92D79BA-7740-46DA-A0B7-292763719FD4}"/>
    <cellStyle name="Normal 14 2" xfId="246" xr:uid="{358D8580-2BCC-4AE0-8E3C-E4677CDAE4C0}"/>
    <cellStyle name="Normal 15" xfId="154" xr:uid="{DAC48E58-20F6-4DBB-A1FA-293C6AD8691A}"/>
    <cellStyle name="Normal 15 2" xfId="247" xr:uid="{15CD3B1A-B99A-4C89-B712-2CDC21C781E7}"/>
    <cellStyle name="Normal 16" xfId="155" xr:uid="{1F2D0FF4-D1A3-4554-B984-7DABF019DA3F}"/>
    <cellStyle name="Normal 16 2" xfId="248" xr:uid="{11B42C70-893D-4BB6-A883-7748DD7609C6}"/>
    <cellStyle name="Normal 17" xfId="156" xr:uid="{4DE8E2FC-2E19-41E8-B85B-BA701F215B96}"/>
    <cellStyle name="Normal 17 2" xfId="249" xr:uid="{AD606369-F715-4250-A9D5-93ED14E463CC}"/>
    <cellStyle name="Normal 18" xfId="157" xr:uid="{AD34EB0E-2279-4329-9AA7-25830ABEB662}"/>
    <cellStyle name="Normal 18 2" xfId="250" xr:uid="{BB559502-6F9C-41C8-8D4C-3336920BEF3E}"/>
    <cellStyle name="Normal 19" xfId="158" xr:uid="{2094C652-A98C-4446-B066-11BDCF9AD067}"/>
    <cellStyle name="Normal 19 2" xfId="251" xr:uid="{64657EB2-0FFC-4AE0-9DD5-FC70F74FF1E3}"/>
    <cellStyle name="Normal 194" xfId="239" xr:uid="{AA152A90-37E1-4EFA-B42B-2FE6DD6328BE}"/>
    <cellStyle name="Normal 2" xfId="5" xr:uid="{45A14BD2-6A70-4C54-AC6C-47F1EA0E1425}"/>
    <cellStyle name="Normal 2 2" xfId="159" xr:uid="{8AB7099C-8A30-4328-BF07-8F74DF12C3BC}"/>
    <cellStyle name="Normal 2 2 2" xfId="160" xr:uid="{7B807128-0EAD-4F9E-BEA2-5AA2B1B215F7}"/>
    <cellStyle name="Normal 2 2 2 2" xfId="35" xr:uid="{DD447895-BD80-4CD2-8803-DD3FD89070C7}"/>
    <cellStyle name="Normal 2 2 3" xfId="26" xr:uid="{14A7BB9C-B451-4DF2-9C1C-83DEBFDE3A3D}"/>
    <cellStyle name="Normal 2 3" xfId="161" xr:uid="{67EC8604-1227-4E7D-ACA2-A713FFBF9B02}"/>
    <cellStyle name="Normal 2 3 2" xfId="162" xr:uid="{AD2C9299-374E-4459-8297-A717F0C562E2}"/>
    <cellStyle name="Normal 2 3 2 2" xfId="163" xr:uid="{730E1238-BA57-42E4-B133-8C59306985F6}"/>
    <cellStyle name="Normal 2 3 3" xfId="164" xr:uid="{97D787CA-DBBF-44C0-A93D-707EA197BC2A}"/>
    <cellStyle name="Normal 2 3 4" xfId="361" xr:uid="{741A6C14-65A2-47F1-A9A7-27B6263A6128}"/>
    <cellStyle name="Normal 2 4" xfId="165" xr:uid="{3DE3715D-2501-46CB-A5AE-D98F94F0C6D2}"/>
    <cellStyle name="Normal 2 4 2" xfId="345" xr:uid="{292B5823-9BC1-461C-BC22-DFD29F9DA53B}"/>
    <cellStyle name="Normal 2 5" xfId="19" xr:uid="{3FB63D92-E87F-4361-B03F-F2D64DCF5A1E}"/>
    <cellStyle name="Normal 20" xfId="166" xr:uid="{6830AA3A-3180-4B61-9971-A04A2207E290}"/>
    <cellStyle name="Normal 20 2" xfId="252" xr:uid="{6CD79B08-A061-4F72-939C-DBB0D04CB315}"/>
    <cellStyle name="Normal 21" xfId="167" xr:uid="{7191A517-C070-410B-9AC9-E0DDE7AAEFB6}"/>
    <cellStyle name="Normal 21 2" xfId="255" xr:uid="{9154095B-62E8-4D9C-B1C0-E6D2E7EBDCF3}"/>
    <cellStyle name="Normal 21 2 2" xfId="261" xr:uid="{7EADD179-42FB-4725-B6F9-617AF9409D20}"/>
    <cellStyle name="Normal 21 2 2 2" xfId="291" xr:uid="{18EECD67-F084-40B6-86DF-D958E2685595}"/>
    <cellStyle name="Normal 21 2 2 2 2" xfId="329" xr:uid="{DB20BC65-04AC-48F1-9D66-4D22ED0E6354}"/>
    <cellStyle name="Normal 21 2 2 3" xfId="277" xr:uid="{B7FAEBDD-2492-4560-9197-BDA6053C0B54}"/>
    <cellStyle name="Normal 21 2 2 4" xfId="315" xr:uid="{AC2F8BCA-1456-4AD2-8525-4167AB651197}"/>
    <cellStyle name="Normal 21 2 2 5" xfId="371" xr:uid="{5E7B2356-02F3-4A5D-A786-559E832D9A48}"/>
    <cellStyle name="Normal 21 2 3" xfId="290" xr:uid="{A420C8DA-B473-44E6-97D3-D435896891CA}"/>
    <cellStyle name="Normal 21 2 3 2" xfId="328" xr:uid="{D6A35706-D579-47B8-957A-5E6814183B05}"/>
    <cellStyle name="Normal 21 2 4" xfId="302" xr:uid="{E781F68F-1C81-4709-993D-18E160A9D145}"/>
    <cellStyle name="Normal 21 2 4 2" xfId="340" xr:uid="{0A8F143D-C840-4706-8F9C-51CB311242B8}"/>
    <cellStyle name="Normal 21 2 5" xfId="270" xr:uid="{62D7EEA3-7AC0-49B7-9C54-E369F85A4D48}"/>
    <cellStyle name="Normal 21 2 6" xfId="308" xr:uid="{EEA87F09-C604-498F-B71B-B222024ADB92}"/>
    <cellStyle name="Normal 21 3" xfId="260" xr:uid="{782F3E43-8996-46CD-BBB1-99DFF5ECAF19}"/>
    <cellStyle name="Normal 21 3 2" xfId="292" xr:uid="{F751245E-04F0-48EB-9C4C-E5D6645762F4}"/>
    <cellStyle name="Normal 21 3 2 2" xfId="330" xr:uid="{C8B95841-6C43-4CC0-85F0-8FE317152174}"/>
    <cellStyle name="Normal 21 3 3" xfId="276" xr:uid="{AFBFA476-AAAC-4F8C-AC09-594D02045922}"/>
    <cellStyle name="Normal 21 3 4" xfId="314" xr:uid="{0C0D3678-DB0A-4F28-AE9D-0B1525987D32}"/>
    <cellStyle name="Normal 21 4" xfId="289" xr:uid="{FE39D672-6168-4EC0-8A29-D44660ACA2F4}"/>
    <cellStyle name="Normal 21 4 2" xfId="327" xr:uid="{FEDCB578-ADA8-4988-97F1-393F01367895}"/>
    <cellStyle name="Normal 21 5" xfId="297" xr:uid="{5C6E41B4-3325-4381-84DF-A2610D567628}"/>
    <cellStyle name="Normal 21 5 2" xfId="335" xr:uid="{3DE5732E-31C6-4D33-BCDA-775A336FDFCF}"/>
    <cellStyle name="Normal 21 6" xfId="265" xr:uid="{772C5725-330A-46E3-ABD3-E479DED18475}"/>
    <cellStyle name="Normal 21 7" xfId="303" xr:uid="{0FE09403-DDB2-480C-8069-724AAB829EA1}"/>
    <cellStyle name="Normal 22" xfId="168" xr:uid="{994D03BF-B132-40AB-AB49-1E5F637FCCFB}"/>
    <cellStyle name="Normal 22 2" xfId="256" xr:uid="{1778C4B2-55A7-46E1-B322-6A5BBDD291F3}"/>
    <cellStyle name="Normal 23" xfId="169" xr:uid="{AD09E3AE-8AB8-4A14-959A-A45C5814919A}"/>
    <cellStyle name="Normal 23 2" xfId="293" xr:uid="{1BD09129-B966-43A8-A2E0-E93F73CD4EF9}"/>
    <cellStyle name="Normal 23 2 2" xfId="331" xr:uid="{BAAB4265-DBFB-45E3-8CCE-A622426DDD80}"/>
    <cellStyle name="Normal 23 3" xfId="271" xr:uid="{09A27010-2F09-4457-BB0C-01CACCCE72A8}"/>
    <cellStyle name="Normal 23 4" xfId="309" xr:uid="{11A2CFD5-7B95-4AF6-A586-91A2657DD867}"/>
    <cellStyle name="Normal 24" xfId="170" xr:uid="{A5EC532B-A7D2-4336-9782-7547C54EA9E1}"/>
    <cellStyle name="Normal 24 2" xfId="294" xr:uid="{9AA2A5D0-343E-4FBD-B52B-A34580FA942A}"/>
    <cellStyle name="Normal 24 2 2" xfId="332" xr:uid="{44D46049-9140-4042-9868-041B6E443F85}"/>
    <cellStyle name="Normal 24 3" xfId="278" xr:uid="{13A184F4-8CF8-4906-B529-D80C9BABD7A5}"/>
    <cellStyle name="Normal 24 4" xfId="316" xr:uid="{11081EAF-3097-495A-9642-13FF19374DB1}"/>
    <cellStyle name="Normal 24 5" xfId="262" xr:uid="{972C2F47-EF42-4AE2-9CD8-EA91C110D3F1}"/>
    <cellStyle name="Normal 25" xfId="171" xr:uid="{F799CF27-74C6-49F5-8208-18CEBB847401}"/>
    <cellStyle name="Normal 25 2" xfId="172" xr:uid="{1207AE4B-D87E-4109-AF67-F2BC7AA159D8}"/>
    <cellStyle name="Normal 25 3" xfId="342" xr:uid="{6A042FFD-E366-4A56-987A-7C49D9FD89E6}"/>
    <cellStyle name="Normal 26" xfId="173" xr:uid="{6763E315-D52D-4A9A-98F1-BF19D933344E}"/>
    <cellStyle name="Normal 26 2" xfId="343" xr:uid="{D78873C0-8088-4178-BD65-D136F83453F9}"/>
    <cellStyle name="Normal 27" xfId="8" xr:uid="{D24A8AE6-F9C0-4698-8941-CB3ABCA9C008}"/>
    <cellStyle name="Normal 28" xfId="344" xr:uid="{DFF3781E-CDFE-4E5D-B49D-74057B289AC2}"/>
    <cellStyle name="Normal 28 2" xfId="15" xr:uid="{E9922794-8F72-4D01-93BC-8E3B325B4974}"/>
    <cellStyle name="Normal 28 2 2" xfId="369" xr:uid="{2DB39883-E40F-460F-AD2D-2B36DCF0F59D}"/>
    <cellStyle name="Normal 28 2 2 2" xfId="370" xr:uid="{BEB9DF2D-E7B6-4C6C-9341-DC115976A5DA}"/>
    <cellStyle name="Normal 28 3" xfId="358" xr:uid="{93B03EA5-D477-47E3-90DF-484A540EDF8A}"/>
    <cellStyle name="Normal 29" xfId="346" xr:uid="{DB5BE627-8B8F-492B-9FDD-7BD972B5DFFF}"/>
    <cellStyle name="Normal 29 2" xfId="348" xr:uid="{0CA4C44B-515D-41C0-A34A-480C73EB3EAD}"/>
    <cellStyle name="Normal 29 2 2" xfId="372" xr:uid="{3DD86EB4-F7AC-49F8-B1E3-3BA8057223AA}"/>
    <cellStyle name="Normal 3" xfId="6" xr:uid="{83348EDB-B0BD-4849-9A9E-7B98953C030A}"/>
    <cellStyle name="Normal 3 2" xfId="174" xr:uid="{D7BF8D82-CCC9-408C-AC94-179D82828286}"/>
    <cellStyle name="Normal 3 2 2" xfId="175" xr:uid="{996E43DF-8CF6-4964-9D93-F707B835DC68}"/>
    <cellStyle name="Normal 3 3" xfId="176" xr:uid="{DA530696-B92D-4E0B-AE43-6476E86217A9}"/>
    <cellStyle name="Normal 3 4" xfId="22" xr:uid="{AE001BA5-3399-49F8-AD59-244535D8BF8E}"/>
    <cellStyle name="Normal 3 4 2" xfId="359" xr:uid="{90532770-43D4-4D5C-9032-9A59160E6FCD}"/>
    <cellStyle name="Normal 30" xfId="241" xr:uid="{3D5CA7B5-B603-47EA-AE77-812FBB0D50E4}"/>
    <cellStyle name="Normal 30 2" xfId="367" xr:uid="{0166C245-5891-47E4-AE79-18CDF0B2AD8E}"/>
    <cellStyle name="Normal 31" xfId="9" xr:uid="{E55CFE9A-2C1D-4546-983D-1E8B0A1A52AE}"/>
    <cellStyle name="Normal 32" xfId="386" xr:uid="{7976D3F3-C3D9-4C8A-8EE7-BAB55F922154}"/>
    <cellStyle name="Normal 4" xfId="23" xr:uid="{8310DD45-EA7D-416B-B375-90ED00EC501A}"/>
    <cellStyle name="Normal 4 2" xfId="31" xr:uid="{6D28D2CF-536D-46E1-AC6C-51FFAF438E68}"/>
    <cellStyle name="Normal 4 2 2" xfId="39" xr:uid="{CDE55ACF-6C0F-4864-AA87-EDA3EA2CFC2A}"/>
    <cellStyle name="Normal 4 2 3" xfId="177" xr:uid="{CB59078D-DBEF-4CC2-8F5F-DB9DF0CF8C60}"/>
    <cellStyle name="Normal 4 3" xfId="178" xr:uid="{E22DC99B-E4E2-4F50-AE79-FA9E0720820A}"/>
    <cellStyle name="Normal 4 4" xfId="360" xr:uid="{BB4373AB-066F-4C8B-BA1B-996631B89035}"/>
    <cellStyle name="Normal 5" xfId="24" xr:uid="{B240FF91-C409-4137-825B-3E5F7D06F970}"/>
    <cellStyle name="Normal 5 10" xfId="29" xr:uid="{82A25207-87AC-4B07-8045-8A82E1737541}"/>
    <cellStyle name="Normal 5 2" xfId="16" xr:uid="{F824EBA8-88C5-4140-8B6A-5FF8B1AB3A49}"/>
    <cellStyle name="Normal 5 2 2" xfId="36" xr:uid="{0CC3DDF4-7B47-4BBE-833C-80171A4D6011}"/>
    <cellStyle name="Normal 5 3" xfId="32" xr:uid="{2EC40BC4-33D7-4BB9-9CC4-D236F6E764B0}"/>
    <cellStyle name="Normal 5 4" xfId="179" xr:uid="{DEC5C913-5FA3-4FF3-86B4-389781AE0109}"/>
    <cellStyle name="Normal 51" xfId="11" xr:uid="{7E79AE4B-5A21-4EE7-A124-623CEB396EFC}"/>
    <cellStyle name="Normal 6" xfId="42" xr:uid="{F497997A-7711-4EEE-A517-1ED8EBAC867D}"/>
    <cellStyle name="Normal 6 2" xfId="180" xr:uid="{4FD95BB7-9AD1-4D62-99AE-64192BD940FE}"/>
    <cellStyle name="Normal 6 2 2" xfId="181" xr:uid="{0917B8CF-93C5-430F-ADDC-41E0B15BD28C}"/>
    <cellStyle name="Normal 6 3" xfId="182" xr:uid="{14CBCDE3-F8C1-4EF7-93D6-1E090D0B1791}"/>
    <cellStyle name="Normal 7" xfId="183" xr:uid="{BCF41BD1-AE6F-4434-A663-2A7E193AEBF5}"/>
    <cellStyle name="Normal 7 2" xfId="184" xr:uid="{6E11D2E0-2A0C-4950-9279-DB8FB7EBC38E}"/>
    <cellStyle name="Normal 8" xfId="33" xr:uid="{6CE88ABD-DB36-457C-BA2C-C699B2CA9397}"/>
    <cellStyle name="Normal 8 2" xfId="185" xr:uid="{B0DE464A-62EB-4CCD-ACF9-EE0B3340878B}"/>
    <cellStyle name="Normal 8 3" xfId="186" xr:uid="{D2FF8C3E-DB20-4684-BF9B-B5A4B79F5509}"/>
    <cellStyle name="Normal 9" xfId="187" xr:uid="{52CC19C0-C118-46E9-A3F9-2951AA4908A3}"/>
    <cellStyle name="Normal 9 2" xfId="242" xr:uid="{BE959EF4-F31C-4593-A229-9C71F92EB396}"/>
    <cellStyle name="Normal_FMV table 4" xfId="1" xr:uid="{3F79ED00-8259-4332-AB79-425E29CE4301}"/>
    <cellStyle name="Note 2" xfId="188" xr:uid="{2A2CC8DB-EE20-4C39-B3D7-1DC6EF33D550}"/>
    <cellStyle name="Note 2 2" xfId="189" xr:uid="{D4CA63A7-8D0E-44A0-AB00-4464A76B7EE2}"/>
    <cellStyle name="Note 3" xfId="190" xr:uid="{F0305B81-E59C-43DF-8EEF-351F27A2A872}"/>
    <cellStyle name="Output 2" xfId="191" xr:uid="{FBAF04AA-D1B1-42AE-B3D2-FDA5959E5309}"/>
    <cellStyle name="Output Amounts" xfId="25" xr:uid="{2CAC53B4-43BC-4EFB-9637-BE094E107B29}"/>
    <cellStyle name="Percent" xfId="385" builtinId="5"/>
    <cellStyle name="Percent 10" xfId="27" xr:uid="{A302AE53-CE12-4E86-BD1E-B643B03978B9}"/>
    <cellStyle name="Percent 10 2" xfId="240" xr:uid="{B41E2E36-0A2E-4A64-AED6-D63B590AFB92}"/>
    <cellStyle name="Percent 11" xfId="13" xr:uid="{3425BE0E-899E-46E4-8745-2CAD50670F0F}"/>
    <cellStyle name="Percent 12" xfId="387" xr:uid="{89C257FA-2BD0-44BB-80E2-4261CAEEF1FE}"/>
    <cellStyle name="Percent 2" xfId="4" xr:uid="{F0902A0A-2C3D-49A4-A186-93CE1303860D}"/>
    <cellStyle name="Percent 2 2" xfId="192" xr:uid="{A06156D6-D59F-42B0-B605-AF393587A7C9}"/>
    <cellStyle name="Percent 2 2 2" xfId="41" xr:uid="{12DB8374-B9A6-4956-A529-407A2ADACDEA}"/>
    <cellStyle name="Percent 2 3" xfId="193" xr:uid="{CBE53105-B11C-44AA-A354-BBD0C414F7AE}"/>
    <cellStyle name="Percent 3" xfId="194" xr:uid="{E6F9E94D-6BD0-4878-81A2-A5B36BAAED10}"/>
    <cellStyle name="Percent 3 2" xfId="195" xr:uid="{49189672-A5DB-49DD-9FC4-B196E4139086}"/>
    <cellStyle name="Percent 3 2 2" xfId="349" xr:uid="{761D17F6-A377-4139-A774-9706DFA143F6}"/>
    <cellStyle name="Percent 3 3" xfId="196" xr:uid="{6BBC067C-901E-4B63-926B-101138B8C679}"/>
    <cellStyle name="Percent 3 4" xfId="347" xr:uid="{B9FA92DD-0ED2-47DE-860B-ADDA7E5851F5}"/>
    <cellStyle name="Percent 4" xfId="197" xr:uid="{ECF73885-C4BF-450C-9B93-F6986B74A6AA}"/>
    <cellStyle name="Percent 4 2" xfId="198" xr:uid="{25CC4C20-E971-4A60-99A0-6574F103F0B6}"/>
    <cellStyle name="Percent 4 3" xfId="368" xr:uid="{CE8369C5-9A04-4ED0-89DF-53A2BEE3C852}"/>
    <cellStyle name="Percent 5" xfId="199" xr:uid="{66C76671-C5F3-41B3-87ED-292C11EA669B}"/>
    <cellStyle name="Percent 6" xfId="200" xr:uid="{5A78A7DE-B4C6-488D-AC48-CE6110BAC0C9}"/>
    <cellStyle name="Percent 7" xfId="201" xr:uid="{0CC82F91-D2A3-49FC-9DF0-832A7B022DF4}"/>
    <cellStyle name="Percent 7 2" xfId="202" xr:uid="{DC38B1DE-0D40-4983-8E1B-3C2E4D3FB519}"/>
    <cellStyle name="Percent 7 2 2" xfId="203" xr:uid="{D02C87F7-E084-49D2-B292-364331F79F99}"/>
    <cellStyle name="Percent 7 3" xfId="204" xr:uid="{2B8A985A-8441-4874-8749-8713D14FDFC4}"/>
    <cellStyle name="Percent 8" xfId="205" xr:uid="{2C1CEF86-FEAF-4EE1-BBA0-9D39E495E0C7}"/>
    <cellStyle name="Percent 9" xfId="206" xr:uid="{7BFFF530-410B-414E-8CCD-D26A0538C3E1}"/>
    <cellStyle name="Reset  - Style4" xfId="207" xr:uid="{BC5D5534-19E4-48EC-A4FF-6A00542E51A3}"/>
    <cellStyle name="Reset  - Style7" xfId="208" xr:uid="{417CDFC8-5659-4850-BB41-D937D5D7B0B5}"/>
    <cellStyle name="STYLE1" xfId="209" xr:uid="{EACDA979-DFE0-4653-9F0B-0A243618183C}"/>
    <cellStyle name="STYLE1 2" xfId="210" xr:uid="{44FFDDB6-5B2C-4ACC-A398-986F7A6A59C7}"/>
    <cellStyle name="STYLE1 3" xfId="211" xr:uid="{44D9C345-3326-4FE5-86EF-4A40DB1FB0C3}"/>
    <cellStyle name="STYLE2" xfId="212" xr:uid="{425BD616-2721-4F4C-8527-D383C4E07369}"/>
    <cellStyle name="STYLE2 2" xfId="213" xr:uid="{68068481-3B11-4A0E-AC98-218BADF59FB4}"/>
    <cellStyle name="STYLE2 2 2" xfId="214" xr:uid="{121EC90B-BD87-4EC8-81FF-6075F092E841}"/>
    <cellStyle name="STYLE3" xfId="215" xr:uid="{B2FC0F3F-D631-487E-8A8E-E19563B91092}"/>
    <cellStyle name="STYLE3 2" xfId="216" xr:uid="{4D5A9CC6-FEA4-4AEF-BB36-578F999378B2}"/>
    <cellStyle name="STYLE3 2 2" xfId="217" xr:uid="{8D56DBB6-E110-4ECF-9C59-AD67A92EA27A}"/>
    <cellStyle name="STYLE4" xfId="218" xr:uid="{C9D62768-C09F-4FE5-9600-DD3B2B77DC34}"/>
    <cellStyle name="STYLE4 2" xfId="219" xr:uid="{3D5AC674-3BD7-4503-B2AA-3DC6C1750DB7}"/>
    <cellStyle name="STYLE4 2 2" xfId="220" xr:uid="{E2475527-FA39-45D0-8491-59E3B40DF3D6}"/>
    <cellStyle name="STYLE5" xfId="221" xr:uid="{5A263C49-4D21-4EB1-85FF-31786A698E1E}"/>
    <cellStyle name="STYLE5 2" xfId="222" xr:uid="{FC62DD78-A7DC-46E2-BC6C-AAC9634D0BAD}"/>
    <cellStyle name="STYLE5 2 2" xfId="223" xr:uid="{0D5C22DB-6D51-4CC6-B5F4-6DA639D90DD0}"/>
    <cellStyle name="STYLE6" xfId="224" xr:uid="{F0D4932A-736E-4368-ADAF-0C3D776F0787}"/>
    <cellStyle name="STYLE6 2" xfId="225" xr:uid="{F844B6AD-124A-40CD-9D11-E542BE996800}"/>
    <cellStyle name="STYLE6 3" xfId="226" xr:uid="{3124AE4F-CACB-4D75-8CC2-A17CBA4BFB95}"/>
    <cellStyle name="Table  - Style5" xfId="227" xr:uid="{4E3C91FF-B71C-49E1-9318-3253097624C8}"/>
    <cellStyle name="Table  - Style6" xfId="228" xr:uid="{4908D88F-CD6B-46D8-B19E-1B30840DD45B}"/>
    <cellStyle name="Title  - Style1" xfId="229" xr:uid="{29F9117A-C5A2-443E-B115-1F1DA4C6B1B5}"/>
    <cellStyle name="Title  - Style6" xfId="230" xr:uid="{D42AF05D-C9EC-48C0-B7DA-A85AC99C9FF2}"/>
    <cellStyle name="Title 2" xfId="231" xr:uid="{91F35694-71DA-40BE-AB06-FB7B5403C963}"/>
    <cellStyle name="Title 3" xfId="232" xr:uid="{A718147D-32AD-4D1F-80C8-4D70B4A95A42}"/>
    <cellStyle name="Total 2" xfId="233" xr:uid="{3DFD6807-B74F-4252-B263-F90171F5A92A}"/>
    <cellStyle name="TotCol - Style5" xfId="234" xr:uid="{F4F87EFC-AE25-4355-BCAB-E2B9DF0D83D6}"/>
    <cellStyle name="TotCol - Style7" xfId="235" xr:uid="{8AADCCF4-D935-4DEB-9E25-F9F6171C3EB8}"/>
    <cellStyle name="TotRow - Style4" xfId="236" xr:uid="{97DB6F6A-CA39-4D0A-B624-EA649F600348}"/>
    <cellStyle name="TotRow - Style8" xfId="237" xr:uid="{3D6A2631-CB27-43F7-BB76-92BD48781D0F}"/>
    <cellStyle name="Warning Text 2" xfId="238" xr:uid="{53DE8276-3066-4D29-9221-890335A5E2F4}"/>
  </cellStyles>
  <dxfs count="1">
    <dxf>
      <font>
        <b/>
        <i val="0"/>
      </font>
    </dxf>
  </dxfs>
  <tableStyles count="1" defaultTableStyle="TableStyleMedium2" defaultPivotStyle="PivotStyleLight16">
    <tableStyle name="Slicer Style 1 2" pivot="0" table="0" count="6" xr9:uid="{695CA27A-3476-476D-B70E-08B774A62E83}">
      <tableStyleElement type="headerRow" dxfId="0"/>
    </tableStyle>
  </tableStyles>
  <colors>
    <mruColors>
      <color rgb="FF1053A0"/>
      <color rgb="FFFFFF99"/>
      <color rgb="FFFFEBFF"/>
      <color rgb="FFFFCCFF"/>
      <color rgb="FFEBFBFF"/>
      <color rgb="FFDDF1F5"/>
      <color rgb="FF007A3D"/>
      <color rgb="FF0054A0"/>
      <color rgb="FF00334C"/>
      <color rgb="FF425563"/>
    </mruColors>
  </colors>
  <extLst>
    <ext xmlns:x14="http://schemas.microsoft.com/office/spreadsheetml/2009/9/main" uri="{46F421CA-312F-682f-3DD2-61675219B42D}">
      <x14:dxfs count="5">
        <dxf>
          <font>
            <b/>
            <i val="0"/>
            <u/>
            <color theme="0"/>
          </font>
          <fill>
            <patternFill>
              <bgColor rgb="FF007A3D"/>
            </patternFill>
          </fill>
          <border>
            <left style="thin">
              <color theme="0" tint="-0.24994659260841701"/>
            </left>
            <right style="thin">
              <color theme="0" tint="-0.24994659260841701"/>
            </right>
            <top style="thin">
              <color theme="0" tint="-0.24994659260841701"/>
            </top>
            <bottom style="thin">
              <color theme="0" tint="-0.24994659260841701"/>
            </bottom>
          </border>
        </dxf>
        <dxf>
          <border>
            <left style="thin">
              <color theme="0" tint="-0.24994659260841701"/>
            </left>
            <right style="thin">
              <color theme="0" tint="-0.24994659260841701"/>
            </right>
            <top style="thin">
              <color theme="0" tint="-0.24994659260841701"/>
            </top>
            <bottom style="thin">
              <color theme="0" tint="-0.24994659260841701"/>
            </bottom>
          </border>
        </dxf>
        <dxf>
          <font>
            <b/>
            <i val="0"/>
            <color theme="0"/>
          </font>
          <fill>
            <patternFill>
              <bgColor rgb="FF007A3D"/>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0" tint="-0.14996795556505021"/>
            </patternFill>
          </fill>
        </dxf>
        <dxf>
          <font>
            <color auto="1"/>
          </font>
          <fill>
            <patternFill>
              <bgColor theme="0" tint="-0.14996795556505021"/>
            </patternFill>
          </fill>
        </dxf>
      </x14:dxfs>
    </ext>
    <ext xmlns:x14="http://schemas.microsoft.com/office/spreadsheetml/2009/9/main" uri="{EB79DEF2-80B8-43e5-95BD-54CBDDF9020C}">
      <x14:slicerStyles defaultSlicerStyle="SlicerStyleLight1">
        <x14:slicerStyle name="Slicer Style 1 2">
          <x14:slicerStyleElements>
            <x14:slicerStyleElement type="unselectedItemWithData" dxfId="4"/>
            <x14:slicerStyleElement type="unselectedItemWithNoData" dxfId="3"/>
            <x14:slicerStyleElement type="selectedItemWithData" dxfId="2"/>
            <x14:slicerStyleElement type="selectedItemWithNo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63" Type="http://schemas.openxmlformats.org/officeDocument/2006/relationships/externalLink" Target="externalLinks/externalLink31.xml"/><Relationship Id="rId68" Type="http://schemas.openxmlformats.org/officeDocument/2006/relationships/externalLink" Target="externalLinks/externalLink36.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externalLink" Target="externalLinks/externalLink5.xml"/><Relationship Id="rId53" Type="http://schemas.openxmlformats.org/officeDocument/2006/relationships/externalLink" Target="externalLinks/externalLink21.xml"/><Relationship Id="rId58" Type="http://schemas.openxmlformats.org/officeDocument/2006/relationships/externalLink" Target="externalLinks/externalLink26.xml"/><Relationship Id="rId74" Type="http://schemas.openxmlformats.org/officeDocument/2006/relationships/externalLink" Target="externalLinks/externalLink42.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externalLink" Target="externalLinks/externalLink29.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56" Type="http://schemas.openxmlformats.org/officeDocument/2006/relationships/externalLink" Target="externalLinks/externalLink24.xml"/><Relationship Id="rId64" Type="http://schemas.openxmlformats.org/officeDocument/2006/relationships/externalLink" Target="externalLinks/externalLink32.xml"/><Relationship Id="rId69" Type="http://schemas.openxmlformats.org/officeDocument/2006/relationships/externalLink" Target="externalLinks/externalLink37.xml"/><Relationship Id="rId77" Type="http://schemas.openxmlformats.org/officeDocument/2006/relationships/externalLink" Target="externalLinks/externalLink45.xml"/><Relationship Id="rId8" Type="http://schemas.openxmlformats.org/officeDocument/2006/relationships/worksheet" Target="worksheets/sheet8.xml"/><Relationship Id="rId51" Type="http://schemas.openxmlformats.org/officeDocument/2006/relationships/externalLink" Target="externalLinks/externalLink19.xml"/><Relationship Id="rId72" Type="http://schemas.openxmlformats.org/officeDocument/2006/relationships/externalLink" Target="externalLinks/externalLink40.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59" Type="http://schemas.openxmlformats.org/officeDocument/2006/relationships/externalLink" Target="externalLinks/externalLink27.xml"/><Relationship Id="rId67" Type="http://schemas.openxmlformats.org/officeDocument/2006/relationships/externalLink" Target="externalLinks/externalLink35.xml"/><Relationship Id="rId20" Type="http://schemas.openxmlformats.org/officeDocument/2006/relationships/worksheet" Target="worksheets/sheet20.xml"/><Relationship Id="rId41" Type="http://schemas.openxmlformats.org/officeDocument/2006/relationships/externalLink" Target="externalLinks/externalLink9.xml"/><Relationship Id="rId54" Type="http://schemas.openxmlformats.org/officeDocument/2006/relationships/externalLink" Target="externalLinks/externalLink22.xml"/><Relationship Id="rId62" Type="http://schemas.openxmlformats.org/officeDocument/2006/relationships/externalLink" Target="externalLinks/externalLink30.xml"/><Relationship Id="rId70" Type="http://schemas.openxmlformats.org/officeDocument/2006/relationships/externalLink" Target="externalLinks/externalLink38.xml"/><Relationship Id="rId75" Type="http://schemas.openxmlformats.org/officeDocument/2006/relationships/externalLink" Target="externalLinks/externalLink4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57" Type="http://schemas.openxmlformats.org/officeDocument/2006/relationships/externalLink" Target="externalLinks/externalLink25.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externalLink" Target="externalLinks/externalLink20.xml"/><Relationship Id="rId60" Type="http://schemas.openxmlformats.org/officeDocument/2006/relationships/externalLink" Target="externalLinks/externalLink28.xml"/><Relationship Id="rId65" Type="http://schemas.openxmlformats.org/officeDocument/2006/relationships/externalLink" Target="externalLinks/externalLink33.xml"/><Relationship Id="rId73" Type="http://schemas.openxmlformats.org/officeDocument/2006/relationships/externalLink" Target="externalLinks/externalLink41.xml"/><Relationship Id="rId78" Type="http://schemas.openxmlformats.org/officeDocument/2006/relationships/externalLink" Target="externalLinks/externalLink46.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7.xml"/><Relationship Id="rId34" Type="http://schemas.openxmlformats.org/officeDocument/2006/relationships/externalLink" Target="externalLinks/externalLink2.xml"/><Relationship Id="rId50" Type="http://schemas.openxmlformats.org/officeDocument/2006/relationships/externalLink" Target="externalLinks/externalLink18.xml"/><Relationship Id="rId55" Type="http://schemas.openxmlformats.org/officeDocument/2006/relationships/externalLink" Target="externalLinks/externalLink23.xml"/><Relationship Id="rId76" Type="http://schemas.openxmlformats.org/officeDocument/2006/relationships/externalLink" Target="externalLinks/externalLink44.xml"/><Relationship Id="rId7" Type="http://schemas.openxmlformats.org/officeDocument/2006/relationships/worksheet" Target="worksheets/sheet7.xml"/><Relationship Id="rId71" Type="http://schemas.openxmlformats.org/officeDocument/2006/relationships/externalLink" Target="externalLinks/externalLink39.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66" Type="http://schemas.openxmlformats.org/officeDocument/2006/relationships/externalLink" Target="externalLinks/externalLink34.xml"/></Relationships>
</file>

<file path=xl/drawings/_rels/drawing1.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WS2 - Costs to Charges'!A1"/><Relationship Id="rId4" Type="http://schemas.openxmlformats.org/officeDocument/2006/relationships/hyperlink" Target="#'FA and Other Community Benefits'!A1"/></Relationships>
</file>

<file path=xl/drawings/_rels/drawing11.xml.rels><?xml version="1.0" encoding="UTF-8" standalone="yes"?>
<Relationships xmlns="http://schemas.openxmlformats.org/package/2006/relationships"><Relationship Id="rId3" Type="http://schemas.openxmlformats.org/officeDocument/2006/relationships/hyperlink" Target="#'Table of Contents'!A1"/><Relationship Id="rId7" Type="http://schemas.openxmlformats.org/officeDocument/2006/relationships/hyperlink" Target="#'7g) Subsidized Health Svcs'!A1"/><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7c) Means Tested Programs'!A1"/><Relationship Id="rId5" Type="http://schemas.openxmlformats.org/officeDocument/2006/relationships/hyperlink" Target="#'7b) Medicaid'!A1"/><Relationship Id="rId4" Type="http://schemas.openxmlformats.org/officeDocument/2006/relationships/hyperlink" Target="#'FA and Other Community Benefits'!A1"/></Relationships>
</file>

<file path=xl/drawings/_rels/drawing1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FA and Other Community Benefits'!A1"/></Relationships>
</file>

<file path=xl/drawings/_rels/drawing13.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FA and Other Community Benefits'!A1"/></Relationships>
</file>

<file path=xl/drawings/_rels/drawing14.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WS2 - Costs to Charges'!A1"/><Relationship Id="rId4" Type="http://schemas.openxmlformats.org/officeDocument/2006/relationships/hyperlink" Target="#'FA and Other Community Benefits'!A1"/></Relationships>
</file>

<file path=xl/drawings/_rels/drawing15.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FA and Other Community Benefits'!A1"/></Relationships>
</file>

<file path=xl/drawings/_rels/drawing16.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FA and Other Community Benefits'!A1"/></Relationships>
</file>

<file path=xl/drawings/_rels/drawing17.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1.png"/><Relationship Id="rId1" Type="http://schemas.openxmlformats.org/officeDocument/2006/relationships/image" Target="../media/image2.png"/><Relationship Id="rId4" Type="http://schemas.openxmlformats.org/officeDocument/2006/relationships/hyperlink" Target="#'Community Building'!A1"/></Relationships>
</file>

<file path=xl/drawings/_rels/drawing18.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Community Building'!A1"/></Relationships>
</file>

<file path=xl/drawings/_rels/drawing19.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Community Build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Community Building'!A1"/></Relationships>
</file>

<file path=xl/drawings/_rels/drawing21.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Community Building'!A1"/></Relationships>
</file>

<file path=xl/drawings/_rels/drawing2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Community Building'!A1"/></Relationships>
</file>

<file path=xl/drawings/_rels/drawing23.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Community Building'!A1"/></Relationships>
</file>

<file path=xl/drawings/_rels/drawing24.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Community Building'!A1"/></Relationships>
</file>

<file path=xl/drawings/_rels/drawing25.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Community Building'!A1"/></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Table of Contents'!A1"/></Relationships>
</file>

<file path=xl/drawings/_rels/drawing2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Table of Contents'!A1"/></Relationships>
</file>

<file path=xl/drawings/_rels/drawing2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Table of Contents'!A1"/></Relationships>
</file>

<file path=xl/drawings/_rels/drawing29.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WS2 - Costs to Charges'!A1"/><Relationship Id="rId4" Type="http://schemas.openxmlformats.org/officeDocument/2006/relationships/hyperlink" Target="#'FA and Other Community Benefits'!A1"/></Relationships>
</file>

<file path=xl/drawings/_rels/drawing9.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hyperlink" Target="#'WS2 - Costs to Charges'!A1"/><Relationship Id="rId4" Type="http://schemas.openxmlformats.org/officeDocument/2006/relationships/hyperlink" Target="#'FA and Other Community Benefits'!A1"/></Relationships>
</file>

<file path=xl/drawings/drawing1.xml><?xml version="1.0" encoding="utf-8"?>
<xdr:wsDr xmlns:xdr="http://schemas.openxmlformats.org/drawingml/2006/spreadsheetDrawing" xmlns:a="http://schemas.openxmlformats.org/drawingml/2006/main">
  <xdr:twoCellAnchor editAs="oneCell">
    <xdr:from>
      <xdr:col>8</xdr:col>
      <xdr:colOff>600075</xdr:colOff>
      <xdr:row>2</xdr:row>
      <xdr:rowOff>19050</xdr:rowOff>
    </xdr:from>
    <xdr:to>
      <xdr:col>12</xdr:col>
      <xdr:colOff>545896</xdr:colOff>
      <xdr:row>5</xdr:row>
      <xdr:rowOff>171450</xdr:rowOff>
    </xdr:to>
    <xdr:pic>
      <xdr:nvPicPr>
        <xdr:cNvPr id="3" name="Picture 2">
          <a:extLst>
            <a:ext uri="{FF2B5EF4-FFF2-40B4-BE49-F238E27FC236}">
              <a16:creationId xmlns:a16="http://schemas.microsoft.com/office/drawing/2014/main" id="{E31400AA-8380-49DB-8E9A-B6490D9FE1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4150" y="400050"/>
          <a:ext cx="2422321"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361950</xdr:colOff>
      <xdr:row>2</xdr:row>
      <xdr:rowOff>80118</xdr:rowOff>
    </xdr:from>
    <xdr:to>
      <xdr:col>8</xdr:col>
      <xdr:colOff>235011</xdr:colOff>
      <xdr:row>4</xdr:row>
      <xdr:rowOff>178559</xdr:rowOff>
    </xdr:to>
    <xdr:pic>
      <xdr:nvPicPr>
        <xdr:cNvPr id="4" name="Picture 3">
          <a:extLst>
            <a:ext uri="{FF2B5EF4-FFF2-40B4-BE49-F238E27FC236}">
              <a16:creationId xmlns:a16="http://schemas.microsoft.com/office/drawing/2014/main" id="{17BB7818-852F-4823-A412-DDA6E2726B7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57775" y="461118"/>
          <a:ext cx="1111311" cy="488966"/>
        </a:xfrm>
        <a:prstGeom prst="rect">
          <a:avLst/>
        </a:prstGeom>
      </xdr:spPr>
    </xdr:pic>
    <xdr:clientData/>
  </xdr:twoCellAnchor>
  <xdr:twoCellAnchor>
    <xdr:from>
      <xdr:col>8</xdr:col>
      <xdr:colOff>416644</xdr:colOff>
      <xdr:row>2</xdr:row>
      <xdr:rowOff>19050</xdr:rowOff>
    </xdr:from>
    <xdr:to>
      <xdr:col>8</xdr:col>
      <xdr:colOff>416644</xdr:colOff>
      <xdr:row>5</xdr:row>
      <xdr:rowOff>123825</xdr:rowOff>
    </xdr:to>
    <xdr:cxnSp macro="">
      <xdr:nvCxnSpPr>
        <xdr:cNvPr id="5" name="Straight Connector 4">
          <a:extLst>
            <a:ext uri="{FF2B5EF4-FFF2-40B4-BE49-F238E27FC236}">
              <a16:creationId xmlns:a16="http://schemas.microsoft.com/office/drawing/2014/main" id="{AA94BD3C-8C25-4788-93C3-960D582C2198}"/>
            </a:ext>
          </a:extLst>
        </xdr:cNvPr>
        <xdr:cNvCxnSpPr/>
      </xdr:nvCxnSpPr>
      <xdr:spPr>
        <a:xfrm>
          <a:off x="6350719" y="400050"/>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1211036</xdr:colOff>
      <xdr:row>18</xdr:row>
      <xdr:rowOff>167640</xdr:rowOff>
    </xdr:from>
    <xdr:to>
      <xdr:col>8</xdr:col>
      <xdr:colOff>34018</xdr:colOff>
      <xdr:row>24</xdr:row>
      <xdr:rowOff>184150</xdr:rowOff>
    </xdr:to>
    <xdr:sp macro="" textlink="">
      <xdr:nvSpPr>
        <xdr:cNvPr id="2" name="Rectangle: Rounded Corners 1">
          <a:hlinkClick xmlns:r="http://schemas.openxmlformats.org/officeDocument/2006/relationships" r:id="rId3"/>
          <a:extLst>
            <a:ext uri="{FF2B5EF4-FFF2-40B4-BE49-F238E27FC236}">
              <a16:creationId xmlns:a16="http://schemas.microsoft.com/office/drawing/2014/main" id="{AA26798F-726D-45BB-B4B3-66FFFB98B212}"/>
            </a:ext>
          </a:extLst>
        </xdr:cNvPr>
        <xdr:cNvSpPr/>
      </xdr:nvSpPr>
      <xdr:spPr>
        <a:xfrm>
          <a:off x="2476500" y="6168390"/>
          <a:ext cx="3490232" cy="1159510"/>
        </a:xfrm>
        <a:prstGeom prst="round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4400" b="1"/>
            <a:t>GET STARTED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342900</xdr:colOff>
      <xdr:row>0</xdr:row>
      <xdr:rowOff>66675</xdr:rowOff>
    </xdr:from>
    <xdr:to>
      <xdr:col>7</xdr:col>
      <xdr:colOff>2971</xdr:colOff>
      <xdr:row>1</xdr:row>
      <xdr:rowOff>38100</xdr:rowOff>
    </xdr:to>
    <xdr:pic>
      <xdr:nvPicPr>
        <xdr:cNvPr id="2" name="Picture 1">
          <a:extLst>
            <a:ext uri="{FF2B5EF4-FFF2-40B4-BE49-F238E27FC236}">
              <a16:creationId xmlns:a16="http://schemas.microsoft.com/office/drawing/2014/main" id="{27DA51BD-AB54-4423-BDEB-9AFB2CF32B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7640" y="65405"/>
          <a:ext cx="2471851" cy="7346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4785360</xdr:colOff>
      <xdr:row>0</xdr:row>
      <xdr:rowOff>99803</xdr:rowOff>
    </xdr:from>
    <xdr:to>
      <xdr:col>4</xdr:col>
      <xdr:colOff>211516</xdr:colOff>
      <xdr:row>0</xdr:row>
      <xdr:rowOff>706755</xdr:rowOff>
    </xdr:to>
    <xdr:pic>
      <xdr:nvPicPr>
        <xdr:cNvPr id="3" name="Picture 2">
          <a:extLst>
            <a:ext uri="{FF2B5EF4-FFF2-40B4-BE49-F238E27FC236}">
              <a16:creationId xmlns:a16="http://schemas.microsoft.com/office/drawing/2014/main" id="{1052A8B2-4664-4D70-AE50-B4E91B5F192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44540" y="99803"/>
          <a:ext cx="1583116" cy="593617"/>
        </a:xfrm>
        <a:prstGeom prst="rect">
          <a:avLst/>
        </a:prstGeom>
      </xdr:spPr>
    </xdr:pic>
    <xdr:clientData/>
  </xdr:twoCellAnchor>
  <xdr:twoCellAnchor>
    <xdr:from>
      <xdr:col>5</xdr:col>
      <xdr:colOff>159469</xdr:colOff>
      <xdr:row>0</xdr:row>
      <xdr:rowOff>66675</xdr:rowOff>
    </xdr:from>
    <xdr:to>
      <xdr:col>5</xdr:col>
      <xdr:colOff>159469</xdr:colOff>
      <xdr:row>0</xdr:row>
      <xdr:rowOff>752475</xdr:rowOff>
    </xdr:to>
    <xdr:cxnSp macro="">
      <xdr:nvCxnSpPr>
        <xdr:cNvPr id="4" name="Straight Connector 3">
          <a:extLst>
            <a:ext uri="{FF2B5EF4-FFF2-40B4-BE49-F238E27FC236}">
              <a16:creationId xmlns:a16="http://schemas.microsoft.com/office/drawing/2014/main" id="{B2B36488-74A5-4C30-8269-B2C5F5019440}"/>
            </a:ext>
          </a:extLst>
        </xdr:cNvPr>
        <xdr:cNvCxnSpPr/>
      </xdr:nvCxnSpPr>
      <xdr:spPr>
        <a:xfrm>
          <a:off x="7605479" y="6540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36830</xdr:colOff>
      <xdr:row>0</xdr:row>
      <xdr:rowOff>143510</xdr:rowOff>
    </xdr:from>
    <xdr:to>
      <xdr:col>9</xdr:col>
      <xdr:colOff>138430</xdr:colOff>
      <xdr:row>0</xdr:row>
      <xdr:rowOff>715010</xdr:rowOff>
    </xdr:to>
    <xdr:sp macro="" textlink="">
      <xdr:nvSpPr>
        <xdr:cNvPr id="5" name="Arrow: Left 4">
          <a:hlinkClick xmlns:r="http://schemas.openxmlformats.org/officeDocument/2006/relationships" r:id="rId3"/>
          <a:extLst>
            <a:ext uri="{FF2B5EF4-FFF2-40B4-BE49-F238E27FC236}">
              <a16:creationId xmlns:a16="http://schemas.microsoft.com/office/drawing/2014/main" id="{9619991C-CC76-4066-85C3-7EF70506D1C9}"/>
            </a:ext>
          </a:extLst>
        </xdr:cNvPr>
        <xdr:cNvSpPr/>
      </xdr:nvSpPr>
      <xdr:spPr>
        <a:xfrm>
          <a:off x="10598150" y="142240"/>
          <a:ext cx="144018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8</xdr:col>
      <xdr:colOff>43180</xdr:colOff>
      <xdr:row>1</xdr:row>
      <xdr:rowOff>21590</xdr:rowOff>
    </xdr:from>
    <xdr:to>
      <xdr:col>9</xdr:col>
      <xdr:colOff>165100</xdr:colOff>
      <xdr:row>3</xdr:row>
      <xdr:rowOff>250190</xdr:rowOff>
    </xdr:to>
    <xdr:sp macro="" textlink="">
      <xdr:nvSpPr>
        <xdr:cNvPr id="6" name="Arrow: Left 5">
          <a:hlinkClick xmlns:r="http://schemas.openxmlformats.org/officeDocument/2006/relationships" r:id="rId4"/>
          <a:extLst>
            <a:ext uri="{FF2B5EF4-FFF2-40B4-BE49-F238E27FC236}">
              <a16:creationId xmlns:a16="http://schemas.microsoft.com/office/drawing/2014/main" id="{E3C5A9A6-7925-4DC7-B025-D5D4BA5B2DB4}"/>
            </a:ext>
          </a:extLst>
        </xdr:cNvPr>
        <xdr:cNvSpPr/>
      </xdr:nvSpPr>
      <xdr:spPr>
        <a:xfrm>
          <a:off x="10605770" y="787400"/>
          <a:ext cx="1464310" cy="59436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twoCellAnchor>
    <xdr:from>
      <xdr:col>8</xdr:col>
      <xdr:colOff>0</xdr:colOff>
      <xdr:row>33</xdr:row>
      <xdr:rowOff>50800</xdr:rowOff>
    </xdr:from>
    <xdr:to>
      <xdr:col>9</xdr:col>
      <xdr:colOff>297180</xdr:colOff>
      <xdr:row>38</xdr:row>
      <xdr:rowOff>170180</xdr:rowOff>
    </xdr:to>
    <xdr:sp macro="" textlink="">
      <xdr:nvSpPr>
        <xdr:cNvPr id="7" name="Arrow: Right 6">
          <a:hlinkClick xmlns:r="http://schemas.openxmlformats.org/officeDocument/2006/relationships" r:id="rId5"/>
          <a:extLst>
            <a:ext uri="{FF2B5EF4-FFF2-40B4-BE49-F238E27FC236}">
              <a16:creationId xmlns:a16="http://schemas.microsoft.com/office/drawing/2014/main" id="{169725DE-7344-4BF9-A167-36D6D459BF0A}"/>
            </a:ext>
          </a:extLst>
        </xdr:cNvPr>
        <xdr:cNvSpPr/>
      </xdr:nvSpPr>
      <xdr:spPr>
        <a:xfrm>
          <a:off x="12062460" y="6504940"/>
          <a:ext cx="1744980" cy="668020"/>
        </a:xfrm>
        <a:prstGeom prst="rightArrow">
          <a:avLst/>
        </a:prstGeom>
        <a:solidFill>
          <a:srgbClr val="FFCC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Worksheet</a:t>
          </a:r>
          <a:r>
            <a:rPr lang="en-US" sz="1100" baseline="0">
              <a:solidFill>
                <a:srgbClr val="C00000"/>
              </a:solidFill>
            </a:rPr>
            <a:t> Calculation</a:t>
          </a:r>
          <a:endParaRPr lang="en-US" sz="1100">
            <a:solidFill>
              <a:srgbClr val="C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4180946</xdr:colOff>
      <xdr:row>0</xdr:row>
      <xdr:rowOff>46567</xdr:rowOff>
    </xdr:from>
    <xdr:to>
      <xdr:col>5</xdr:col>
      <xdr:colOff>915255</xdr:colOff>
      <xdr:row>1</xdr:row>
      <xdr:rowOff>26882</xdr:rowOff>
    </xdr:to>
    <xdr:pic>
      <xdr:nvPicPr>
        <xdr:cNvPr id="3" name="Picture 2">
          <a:extLst>
            <a:ext uri="{FF2B5EF4-FFF2-40B4-BE49-F238E27FC236}">
              <a16:creationId xmlns:a16="http://schemas.microsoft.com/office/drawing/2014/main" id="{6B662988-1D49-41BF-BC92-5722AB0311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22346" y="46567"/>
          <a:ext cx="2419676"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2587096</xdr:colOff>
      <xdr:row>0</xdr:row>
      <xdr:rowOff>90702</xdr:rowOff>
    </xdr:from>
    <xdr:to>
      <xdr:col>3</xdr:col>
      <xdr:colOff>3715552</xdr:colOff>
      <xdr:row>0</xdr:row>
      <xdr:rowOff>598083</xdr:rowOff>
    </xdr:to>
    <xdr:pic>
      <xdr:nvPicPr>
        <xdr:cNvPr id="4" name="Picture 3">
          <a:extLst>
            <a:ext uri="{FF2B5EF4-FFF2-40B4-BE49-F238E27FC236}">
              <a16:creationId xmlns:a16="http://schemas.microsoft.com/office/drawing/2014/main" id="{442D3600-6D9B-4269-B817-38E2A4B570C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28496" y="90702"/>
          <a:ext cx="1120836" cy="495316"/>
        </a:xfrm>
        <a:prstGeom prst="rect">
          <a:avLst/>
        </a:prstGeom>
      </xdr:spPr>
    </xdr:pic>
    <xdr:clientData/>
  </xdr:twoCellAnchor>
  <xdr:twoCellAnchor>
    <xdr:from>
      <xdr:col>3</xdr:col>
      <xdr:colOff>3939306</xdr:colOff>
      <xdr:row>0</xdr:row>
      <xdr:rowOff>42334</xdr:rowOff>
    </xdr:from>
    <xdr:to>
      <xdr:col>3</xdr:col>
      <xdr:colOff>3939306</xdr:colOff>
      <xdr:row>0</xdr:row>
      <xdr:rowOff>728134</xdr:rowOff>
    </xdr:to>
    <xdr:cxnSp macro="">
      <xdr:nvCxnSpPr>
        <xdr:cNvPr id="5" name="Straight Connector 4">
          <a:extLst>
            <a:ext uri="{FF2B5EF4-FFF2-40B4-BE49-F238E27FC236}">
              <a16:creationId xmlns:a16="http://schemas.microsoft.com/office/drawing/2014/main" id="{2C052A3B-B864-4F76-94C9-EDB5486B2458}"/>
            </a:ext>
          </a:extLst>
        </xdr:cNvPr>
        <xdr:cNvCxnSpPr/>
      </xdr:nvCxnSpPr>
      <xdr:spPr>
        <a:xfrm>
          <a:off x="4980706" y="42334"/>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36830</xdr:colOff>
      <xdr:row>0</xdr:row>
      <xdr:rowOff>143510</xdr:rowOff>
    </xdr:from>
    <xdr:to>
      <xdr:col>9</xdr:col>
      <xdr:colOff>138430</xdr:colOff>
      <xdr:row>0</xdr:row>
      <xdr:rowOff>715010</xdr:rowOff>
    </xdr:to>
    <xdr:sp macro="" textlink="">
      <xdr:nvSpPr>
        <xdr:cNvPr id="6" name="Arrow: Left 5">
          <a:hlinkClick xmlns:r="http://schemas.openxmlformats.org/officeDocument/2006/relationships" r:id="rId3"/>
          <a:extLst>
            <a:ext uri="{FF2B5EF4-FFF2-40B4-BE49-F238E27FC236}">
              <a16:creationId xmlns:a16="http://schemas.microsoft.com/office/drawing/2014/main" id="{69554A42-F1CC-46C0-88C5-00519B485CB1}"/>
            </a:ext>
          </a:extLst>
        </xdr:cNvPr>
        <xdr:cNvSpPr/>
      </xdr:nvSpPr>
      <xdr:spPr>
        <a:xfrm>
          <a:off x="10598150" y="142240"/>
          <a:ext cx="144018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8</xdr:col>
      <xdr:colOff>43180</xdr:colOff>
      <xdr:row>1</xdr:row>
      <xdr:rowOff>21590</xdr:rowOff>
    </xdr:from>
    <xdr:to>
      <xdr:col>9</xdr:col>
      <xdr:colOff>165100</xdr:colOff>
      <xdr:row>3</xdr:row>
      <xdr:rowOff>250190</xdr:rowOff>
    </xdr:to>
    <xdr:sp macro="" textlink="">
      <xdr:nvSpPr>
        <xdr:cNvPr id="7" name="Arrow: Left 6">
          <a:hlinkClick xmlns:r="http://schemas.openxmlformats.org/officeDocument/2006/relationships" r:id="rId4"/>
          <a:extLst>
            <a:ext uri="{FF2B5EF4-FFF2-40B4-BE49-F238E27FC236}">
              <a16:creationId xmlns:a16="http://schemas.microsoft.com/office/drawing/2014/main" id="{57632208-724D-447E-86F6-16C1825EE882}"/>
            </a:ext>
          </a:extLst>
        </xdr:cNvPr>
        <xdr:cNvSpPr/>
      </xdr:nvSpPr>
      <xdr:spPr>
        <a:xfrm>
          <a:off x="10605770" y="787400"/>
          <a:ext cx="1464310" cy="59436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twoCellAnchor>
    <xdr:from>
      <xdr:col>8</xdr:col>
      <xdr:colOff>60960</xdr:colOff>
      <xdr:row>4</xdr:row>
      <xdr:rowOff>68580</xdr:rowOff>
    </xdr:from>
    <xdr:to>
      <xdr:col>9</xdr:col>
      <xdr:colOff>185420</xdr:colOff>
      <xdr:row>7</xdr:row>
      <xdr:rowOff>38100</xdr:rowOff>
    </xdr:to>
    <xdr:sp macro="" textlink="">
      <xdr:nvSpPr>
        <xdr:cNvPr id="10" name="Arrow: Left 9">
          <a:hlinkClick xmlns:r="http://schemas.openxmlformats.org/officeDocument/2006/relationships" r:id="rId5"/>
          <a:extLst>
            <a:ext uri="{FF2B5EF4-FFF2-40B4-BE49-F238E27FC236}">
              <a16:creationId xmlns:a16="http://schemas.microsoft.com/office/drawing/2014/main" id="{66F91CC3-B99C-4643-B966-8D3F29774C4E}"/>
            </a:ext>
          </a:extLst>
        </xdr:cNvPr>
        <xdr:cNvSpPr/>
      </xdr:nvSpPr>
      <xdr:spPr>
        <a:xfrm>
          <a:off x="10652760" y="1379220"/>
          <a:ext cx="1564640" cy="525780"/>
        </a:xfrm>
        <a:prstGeom prst="leftArrow">
          <a:avLst/>
        </a:prstGeom>
        <a:solidFill>
          <a:schemeClr val="accent2">
            <a:lumMod val="20000"/>
            <a:lumOff val="80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chemeClr val="accent2">
                  <a:lumMod val="75000"/>
                </a:schemeClr>
              </a:solidFill>
            </a:rPr>
            <a:t>To</a:t>
          </a:r>
          <a:r>
            <a:rPr lang="en-US" sz="1100" baseline="0">
              <a:solidFill>
                <a:schemeClr val="accent2">
                  <a:lumMod val="75000"/>
                </a:schemeClr>
              </a:solidFill>
            </a:rPr>
            <a:t> Medicaid Tab</a:t>
          </a:r>
          <a:endParaRPr lang="en-US" sz="1100">
            <a:solidFill>
              <a:schemeClr val="accent2">
                <a:lumMod val="75000"/>
              </a:schemeClr>
            </a:solidFill>
          </a:endParaRPr>
        </a:p>
      </xdr:txBody>
    </xdr:sp>
    <xdr:clientData/>
  </xdr:twoCellAnchor>
  <xdr:twoCellAnchor>
    <xdr:from>
      <xdr:col>8</xdr:col>
      <xdr:colOff>58420</xdr:colOff>
      <xdr:row>8</xdr:row>
      <xdr:rowOff>22860</xdr:rowOff>
    </xdr:from>
    <xdr:to>
      <xdr:col>9</xdr:col>
      <xdr:colOff>181610</xdr:colOff>
      <xdr:row>12</xdr:row>
      <xdr:rowOff>60960</xdr:rowOff>
    </xdr:to>
    <xdr:sp macro="" textlink="">
      <xdr:nvSpPr>
        <xdr:cNvPr id="11" name="Arrow: Left 10">
          <a:hlinkClick xmlns:r="http://schemas.openxmlformats.org/officeDocument/2006/relationships" r:id="rId6"/>
          <a:extLst>
            <a:ext uri="{FF2B5EF4-FFF2-40B4-BE49-F238E27FC236}">
              <a16:creationId xmlns:a16="http://schemas.microsoft.com/office/drawing/2014/main" id="{BA15E913-CA03-4B69-A2D2-D36849B48F5E}"/>
            </a:ext>
          </a:extLst>
        </xdr:cNvPr>
        <xdr:cNvSpPr/>
      </xdr:nvSpPr>
      <xdr:spPr>
        <a:xfrm>
          <a:off x="9377680" y="1950720"/>
          <a:ext cx="1563370" cy="525780"/>
        </a:xfrm>
        <a:prstGeom prst="leftArrow">
          <a:avLst/>
        </a:prstGeom>
        <a:solidFill>
          <a:schemeClr val="accent4">
            <a:lumMod val="20000"/>
            <a:lumOff val="8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chemeClr val="accent4">
                  <a:lumMod val="75000"/>
                </a:schemeClr>
              </a:solidFill>
            </a:rPr>
            <a:t>To Means</a:t>
          </a:r>
          <a:r>
            <a:rPr lang="en-US" sz="1100" baseline="0">
              <a:solidFill>
                <a:schemeClr val="accent4">
                  <a:lumMod val="75000"/>
                </a:schemeClr>
              </a:solidFill>
            </a:rPr>
            <a:t> Tested Tab</a:t>
          </a:r>
          <a:endParaRPr lang="en-US" sz="1100">
            <a:solidFill>
              <a:schemeClr val="accent4">
                <a:lumMod val="75000"/>
              </a:schemeClr>
            </a:solidFill>
          </a:endParaRPr>
        </a:p>
      </xdr:txBody>
    </xdr:sp>
    <xdr:clientData/>
  </xdr:twoCellAnchor>
  <xdr:twoCellAnchor>
    <xdr:from>
      <xdr:col>8</xdr:col>
      <xdr:colOff>180975</xdr:colOff>
      <xdr:row>18</xdr:row>
      <xdr:rowOff>28574</xdr:rowOff>
    </xdr:from>
    <xdr:to>
      <xdr:col>9</xdr:col>
      <xdr:colOff>295275</xdr:colOff>
      <xdr:row>26</xdr:row>
      <xdr:rowOff>47625</xdr:rowOff>
    </xdr:to>
    <xdr:sp macro="" textlink="">
      <xdr:nvSpPr>
        <xdr:cNvPr id="2" name="Arrow: Right 1">
          <a:hlinkClick xmlns:r="http://schemas.openxmlformats.org/officeDocument/2006/relationships" r:id="rId7"/>
          <a:extLst>
            <a:ext uri="{FF2B5EF4-FFF2-40B4-BE49-F238E27FC236}">
              <a16:creationId xmlns:a16="http://schemas.microsoft.com/office/drawing/2014/main" id="{A26AD274-1F68-4663-B4DC-8A4053C584A9}"/>
            </a:ext>
          </a:extLst>
        </xdr:cNvPr>
        <xdr:cNvSpPr/>
      </xdr:nvSpPr>
      <xdr:spPr>
        <a:xfrm>
          <a:off x="9505950" y="3190874"/>
          <a:ext cx="1552575" cy="1009651"/>
        </a:xfrm>
        <a:prstGeom prst="rightArrow">
          <a:avLst/>
        </a:prstGeom>
        <a:solidFill>
          <a:srgbClr val="FFEB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To Subsidized</a:t>
          </a:r>
          <a:r>
            <a:rPr lang="en-US" sz="1100" baseline="0">
              <a:solidFill>
                <a:srgbClr val="C00000"/>
              </a:solidFill>
            </a:rPr>
            <a:t> Health Services Tab</a:t>
          </a:r>
          <a:endParaRPr lang="en-US" sz="1100">
            <a:solidFill>
              <a:srgbClr val="C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1141095</xdr:colOff>
      <xdr:row>0</xdr:row>
      <xdr:rowOff>144780</xdr:rowOff>
    </xdr:from>
    <xdr:to>
      <xdr:col>7</xdr:col>
      <xdr:colOff>1327581</xdr:colOff>
      <xdr:row>1</xdr:row>
      <xdr:rowOff>146050</xdr:rowOff>
    </xdr:to>
    <xdr:pic>
      <xdr:nvPicPr>
        <xdr:cNvPr id="2" name="Picture 1">
          <a:extLst>
            <a:ext uri="{FF2B5EF4-FFF2-40B4-BE49-F238E27FC236}">
              <a16:creationId xmlns:a16="http://schemas.microsoft.com/office/drawing/2014/main" id="{79D91615-8EDD-4328-A453-238D458F74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5245" y="144780"/>
          <a:ext cx="2450896" cy="737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6469380</xdr:colOff>
      <xdr:row>0</xdr:row>
      <xdr:rowOff>190501</xdr:rowOff>
    </xdr:from>
    <xdr:to>
      <xdr:col>5</xdr:col>
      <xdr:colOff>756663</xdr:colOff>
      <xdr:row>1</xdr:row>
      <xdr:rowOff>32386</xdr:rowOff>
    </xdr:to>
    <xdr:pic>
      <xdr:nvPicPr>
        <xdr:cNvPr id="3" name="Picture 2">
          <a:extLst>
            <a:ext uri="{FF2B5EF4-FFF2-40B4-BE49-F238E27FC236}">
              <a16:creationId xmlns:a16="http://schemas.microsoft.com/office/drawing/2014/main" id="{C79E35C3-AEEC-4FD4-B500-110E0CA21C6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66660" y="190501"/>
          <a:ext cx="1495803" cy="586740"/>
        </a:xfrm>
        <a:prstGeom prst="rect">
          <a:avLst/>
        </a:prstGeom>
      </xdr:spPr>
    </xdr:pic>
    <xdr:clientData/>
  </xdr:twoCellAnchor>
  <xdr:twoCellAnchor>
    <xdr:from>
      <xdr:col>5</xdr:col>
      <xdr:colOff>925830</xdr:colOff>
      <xdr:row>0</xdr:row>
      <xdr:rowOff>97155</xdr:rowOff>
    </xdr:from>
    <xdr:to>
      <xdr:col>5</xdr:col>
      <xdr:colOff>925830</xdr:colOff>
      <xdr:row>1</xdr:row>
      <xdr:rowOff>20955</xdr:rowOff>
    </xdr:to>
    <xdr:cxnSp macro="">
      <xdr:nvCxnSpPr>
        <xdr:cNvPr id="4" name="Straight Connector 3">
          <a:extLst>
            <a:ext uri="{FF2B5EF4-FFF2-40B4-BE49-F238E27FC236}">
              <a16:creationId xmlns:a16="http://schemas.microsoft.com/office/drawing/2014/main" id="{734E65AB-7A29-4CC3-979E-B1FDA47A9AEB}"/>
            </a:ext>
          </a:extLst>
        </xdr:cNvPr>
        <xdr:cNvCxnSpPr/>
      </xdr:nvCxnSpPr>
      <xdr:spPr>
        <a:xfrm>
          <a:off x="7459980" y="9715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36830</xdr:colOff>
      <xdr:row>0</xdr:row>
      <xdr:rowOff>143510</xdr:rowOff>
    </xdr:from>
    <xdr:to>
      <xdr:col>10</xdr:col>
      <xdr:colOff>138430</xdr:colOff>
      <xdr:row>0</xdr:row>
      <xdr:rowOff>715010</xdr:rowOff>
    </xdr:to>
    <xdr:sp macro="" textlink="">
      <xdr:nvSpPr>
        <xdr:cNvPr id="5" name="Arrow: Left 4">
          <a:hlinkClick xmlns:r="http://schemas.openxmlformats.org/officeDocument/2006/relationships" r:id="rId3"/>
          <a:extLst>
            <a:ext uri="{FF2B5EF4-FFF2-40B4-BE49-F238E27FC236}">
              <a16:creationId xmlns:a16="http://schemas.microsoft.com/office/drawing/2014/main" id="{85BDAA55-5319-44C2-A268-31A1B266FAF5}"/>
            </a:ext>
          </a:extLst>
        </xdr:cNvPr>
        <xdr:cNvSpPr/>
      </xdr:nvSpPr>
      <xdr:spPr>
        <a:xfrm>
          <a:off x="10598150" y="142240"/>
          <a:ext cx="144018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9</xdr:col>
      <xdr:colOff>43180</xdr:colOff>
      <xdr:row>1</xdr:row>
      <xdr:rowOff>21590</xdr:rowOff>
    </xdr:from>
    <xdr:to>
      <xdr:col>10</xdr:col>
      <xdr:colOff>165100</xdr:colOff>
      <xdr:row>3</xdr:row>
      <xdr:rowOff>250190</xdr:rowOff>
    </xdr:to>
    <xdr:sp macro="" textlink="">
      <xdr:nvSpPr>
        <xdr:cNvPr id="6" name="Arrow: Left 5">
          <a:hlinkClick xmlns:r="http://schemas.openxmlformats.org/officeDocument/2006/relationships" r:id="rId4"/>
          <a:extLst>
            <a:ext uri="{FF2B5EF4-FFF2-40B4-BE49-F238E27FC236}">
              <a16:creationId xmlns:a16="http://schemas.microsoft.com/office/drawing/2014/main" id="{965910A4-853E-42F9-90B0-CA4962789219}"/>
            </a:ext>
          </a:extLst>
        </xdr:cNvPr>
        <xdr:cNvSpPr/>
      </xdr:nvSpPr>
      <xdr:spPr>
        <a:xfrm>
          <a:off x="10605770" y="787400"/>
          <a:ext cx="1464310" cy="59436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4697306</xdr:colOff>
      <xdr:row>0</xdr:row>
      <xdr:rowOff>197062</xdr:rowOff>
    </xdr:from>
    <xdr:to>
      <xdr:col>5</xdr:col>
      <xdr:colOff>689230</xdr:colOff>
      <xdr:row>2</xdr:row>
      <xdr:rowOff>1482</xdr:rowOff>
    </xdr:to>
    <xdr:pic>
      <xdr:nvPicPr>
        <xdr:cNvPr id="2" name="Picture 1">
          <a:extLst>
            <a:ext uri="{FF2B5EF4-FFF2-40B4-BE49-F238E27FC236}">
              <a16:creationId xmlns:a16="http://schemas.microsoft.com/office/drawing/2014/main" id="{820BC712-B11C-48E5-9532-83624EDB8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1773" y="197062"/>
          <a:ext cx="2301882"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4472940</xdr:colOff>
      <xdr:row>0</xdr:row>
      <xdr:rowOff>201295</xdr:rowOff>
    </xdr:from>
    <xdr:to>
      <xdr:col>3</xdr:col>
      <xdr:colOff>4472940</xdr:colOff>
      <xdr:row>1</xdr:row>
      <xdr:rowOff>125095</xdr:rowOff>
    </xdr:to>
    <xdr:cxnSp macro="">
      <xdr:nvCxnSpPr>
        <xdr:cNvPr id="3" name="Straight Connector 2">
          <a:extLst>
            <a:ext uri="{FF2B5EF4-FFF2-40B4-BE49-F238E27FC236}">
              <a16:creationId xmlns:a16="http://schemas.microsoft.com/office/drawing/2014/main" id="{888EDAC1-A160-48F9-A20A-06E0438CCC89}"/>
            </a:ext>
          </a:extLst>
        </xdr:cNvPr>
        <xdr:cNvCxnSpPr/>
      </xdr:nvCxnSpPr>
      <xdr:spPr>
        <a:xfrm>
          <a:off x="5497407" y="20129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3049693</xdr:colOff>
      <xdr:row>0</xdr:row>
      <xdr:rowOff>239607</xdr:rowOff>
    </xdr:from>
    <xdr:to>
      <xdr:col>3</xdr:col>
      <xdr:colOff>4340497</xdr:colOff>
      <xdr:row>0</xdr:row>
      <xdr:rowOff>727303</xdr:rowOff>
    </xdr:to>
    <xdr:pic>
      <xdr:nvPicPr>
        <xdr:cNvPr id="5" name="Picture 4">
          <a:extLst>
            <a:ext uri="{FF2B5EF4-FFF2-40B4-BE49-F238E27FC236}">
              <a16:creationId xmlns:a16="http://schemas.microsoft.com/office/drawing/2014/main" id="{75BB662D-22A2-495A-9250-8B1D68BE65F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74160" y="239607"/>
          <a:ext cx="1271119" cy="495316"/>
        </a:xfrm>
        <a:prstGeom prst="rect">
          <a:avLst/>
        </a:prstGeom>
      </xdr:spPr>
    </xdr:pic>
    <xdr:clientData/>
  </xdr:twoCellAnchor>
  <xdr:twoCellAnchor>
    <xdr:from>
      <xdr:col>7</xdr:col>
      <xdr:colOff>36830</xdr:colOff>
      <xdr:row>0</xdr:row>
      <xdr:rowOff>143510</xdr:rowOff>
    </xdr:from>
    <xdr:to>
      <xdr:col>8</xdr:col>
      <xdr:colOff>138430</xdr:colOff>
      <xdr:row>0</xdr:row>
      <xdr:rowOff>715010</xdr:rowOff>
    </xdr:to>
    <xdr:sp macro="" textlink="">
      <xdr:nvSpPr>
        <xdr:cNvPr id="6" name="Arrow: Left 5">
          <a:hlinkClick xmlns:r="http://schemas.openxmlformats.org/officeDocument/2006/relationships" r:id="rId3"/>
          <a:extLst>
            <a:ext uri="{FF2B5EF4-FFF2-40B4-BE49-F238E27FC236}">
              <a16:creationId xmlns:a16="http://schemas.microsoft.com/office/drawing/2014/main" id="{B4256E37-A60C-44D6-9E06-E6B94BA4F715}"/>
            </a:ext>
          </a:extLst>
        </xdr:cNvPr>
        <xdr:cNvSpPr/>
      </xdr:nvSpPr>
      <xdr:spPr>
        <a:xfrm>
          <a:off x="10598150" y="142240"/>
          <a:ext cx="144018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7</xdr:col>
      <xdr:colOff>43180</xdr:colOff>
      <xdr:row>1</xdr:row>
      <xdr:rowOff>21590</xdr:rowOff>
    </xdr:from>
    <xdr:to>
      <xdr:col>8</xdr:col>
      <xdr:colOff>165100</xdr:colOff>
      <xdr:row>3</xdr:row>
      <xdr:rowOff>250190</xdr:rowOff>
    </xdr:to>
    <xdr:sp macro="" textlink="">
      <xdr:nvSpPr>
        <xdr:cNvPr id="7" name="Arrow: Left 6">
          <a:hlinkClick xmlns:r="http://schemas.openxmlformats.org/officeDocument/2006/relationships" r:id="rId4"/>
          <a:extLst>
            <a:ext uri="{FF2B5EF4-FFF2-40B4-BE49-F238E27FC236}">
              <a16:creationId xmlns:a16="http://schemas.microsoft.com/office/drawing/2014/main" id="{D41C53E3-7108-4F24-9BCF-60737C011B29}"/>
            </a:ext>
          </a:extLst>
        </xdr:cNvPr>
        <xdr:cNvSpPr/>
      </xdr:nvSpPr>
      <xdr:spPr>
        <a:xfrm>
          <a:off x="10605770" y="787400"/>
          <a:ext cx="1464310" cy="59436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731520</xdr:colOff>
      <xdr:row>0</xdr:row>
      <xdr:rowOff>167640</xdr:rowOff>
    </xdr:from>
    <xdr:to>
      <xdr:col>9</xdr:col>
      <xdr:colOff>1049662</xdr:colOff>
      <xdr:row>1</xdr:row>
      <xdr:rowOff>131445</xdr:rowOff>
    </xdr:to>
    <xdr:pic>
      <xdr:nvPicPr>
        <xdr:cNvPr id="2" name="Picture 1">
          <a:extLst>
            <a:ext uri="{FF2B5EF4-FFF2-40B4-BE49-F238E27FC236}">
              <a16:creationId xmlns:a16="http://schemas.microsoft.com/office/drawing/2014/main" id="{69AD6608-8C3C-4078-9349-0E063DB556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6320" y="167640"/>
          <a:ext cx="2449837"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533400</xdr:colOff>
      <xdr:row>0</xdr:row>
      <xdr:rowOff>144780</xdr:rowOff>
    </xdr:from>
    <xdr:to>
      <xdr:col>7</xdr:col>
      <xdr:colOff>533400</xdr:colOff>
      <xdr:row>1</xdr:row>
      <xdr:rowOff>68580</xdr:rowOff>
    </xdr:to>
    <xdr:cxnSp macro="">
      <xdr:nvCxnSpPr>
        <xdr:cNvPr id="3" name="Straight Connector 2">
          <a:extLst>
            <a:ext uri="{FF2B5EF4-FFF2-40B4-BE49-F238E27FC236}">
              <a16:creationId xmlns:a16="http://schemas.microsoft.com/office/drawing/2014/main" id="{00F940DF-CAEE-4B02-AAD9-C20048A65B0A}"/>
            </a:ext>
          </a:extLst>
        </xdr:cNvPr>
        <xdr:cNvCxnSpPr/>
      </xdr:nvCxnSpPr>
      <xdr:spPr>
        <a:xfrm>
          <a:off x="8458200" y="144780"/>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1112520</xdr:colOff>
      <xdr:row>0</xdr:row>
      <xdr:rowOff>205740</xdr:rowOff>
    </xdr:from>
    <xdr:to>
      <xdr:col>7</xdr:col>
      <xdr:colOff>399899</xdr:colOff>
      <xdr:row>0</xdr:row>
      <xdr:rowOff>703596</xdr:rowOff>
    </xdr:to>
    <xdr:pic>
      <xdr:nvPicPr>
        <xdr:cNvPr id="4" name="Picture 3">
          <a:extLst>
            <a:ext uri="{FF2B5EF4-FFF2-40B4-BE49-F238E27FC236}">
              <a16:creationId xmlns:a16="http://schemas.microsoft.com/office/drawing/2014/main" id="{D2352D88-8F18-4F21-9574-2B1A3FB09C6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40880" y="205740"/>
          <a:ext cx="1271119" cy="488966"/>
        </a:xfrm>
        <a:prstGeom prst="rect">
          <a:avLst/>
        </a:prstGeom>
      </xdr:spPr>
    </xdr:pic>
    <xdr:clientData/>
  </xdr:twoCellAnchor>
  <xdr:twoCellAnchor>
    <xdr:from>
      <xdr:col>11</xdr:col>
      <xdr:colOff>36830</xdr:colOff>
      <xdr:row>0</xdr:row>
      <xdr:rowOff>143510</xdr:rowOff>
    </xdr:from>
    <xdr:to>
      <xdr:col>12</xdr:col>
      <xdr:colOff>138430</xdr:colOff>
      <xdr:row>0</xdr:row>
      <xdr:rowOff>715010</xdr:rowOff>
    </xdr:to>
    <xdr:sp macro="" textlink="">
      <xdr:nvSpPr>
        <xdr:cNvPr id="5" name="Arrow: Left 4">
          <a:hlinkClick xmlns:r="http://schemas.openxmlformats.org/officeDocument/2006/relationships" r:id="rId3"/>
          <a:extLst>
            <a:ext uri="{FF2B5EF4-FFF2-40B4-BE49-F238E27FC236}">
              <a16:creationId xmlns:a16="http://schemas.microsoft.com/office/drawing/2014/main" id="{9D8138D6-939F-43AF-BA44-9F1A12BF74C1}"/>
            </a:ext>
          </a:extLst>
        </xdr:cNvPr>
        <xdr:cNvSpPr/>
      </xdr:nvSpPr>
      <xdr:spPr>
        <a:xfrm>
          <a:off x="10598150" y="142240"/>
          <a:ext cx="144018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11</xdr:col>
      <xdr:colOff>43180</xdr:colOff>
      <xdr:row>1</xdr:row>
      <xdr:rowOff>21590</xdr:rowOff>
    </xdr:from>
    <xdr:to>
      <xdr:col>12</xdr:col>
      <xdr:colOff>165100</xdr:colOff>
      <xdr:row>3</xdr:row>
      <xdr:rowOff>250190</xdr:rowOff>
    </xdr:to>
    <xdr:sp macro="" textlink="">
      <xdr:nvSpPr>
        <xdr:cNvPr id="6" name="Arrow: Left 5">
          <a:hlinkClick xmlns:r="http://schemas.openxmlformats.org/officeDocument/2006/relationships" r:id="rId4"/>
          <a:extLst>
            <a:ext uri="{FF2B5EF4-FFF2-40B4-BE49-F238E27FC236}">
              <a16:creationId xmlns:a16="http://schemas.microsoft.com/office/drawing/2014/main" id="{0E070CE7-8CAB-4422-9DAD-BE5A17FB3574}"/>
            </a:ext>
          </a:extLst>
        </xdr:cNvPr>
        <xdr:cNvSpPr/>
      </xdr:nvSpPr>
      <xdr:spPr>
        <a:xfrm>
          <a:off x="10605770" y="787400"/>
          <a:ext cx="1464310" cy="59436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twoCellAnchor>
    <xdr:from>
      <xdr:col>10</xdr:col>
      <xdr:colOff>380999</xdr:colOff>
      <xdr:row>69</xdr:row>
      <xdr:rowOff>104775</xdr:rowOff>
    </xdr:from>
    <xdr:to>
      <xdr:col>12</xdr:col>
      <xdr:colOff>98424</xdr:colOff>
      <xdr:row>75</xdr:row>
      <xdr:rowOff>249555</xdr:rowOff>
    </xdr:to>
    <xdr:sp macro="" textlink="">
      <xdr:nvSpPr>
        <xdr:cNvPr id="8" name="Arrow: Right 7">
          <a:hlinkClick xmlns:r="http://schemas.openxmlformats.org/officeDocument/2006/relationships" r:id="rId5"/>
          <a:extLst>
            <a:ext uri="{FF2B5EF4-FFF2-40B4-BE49-F238E27FC236}">
              <a16:creationId xmlns:a16="http://schemas.microsoft.com/office/drawing/2014/main" id="{C22413AB-61EC-4E7E-94C3-74A3C00E91F3}"/>
            </a:ext>
          </a:extLst>
        </xdr:cNvPr>
        <xdr:cNvSpPr/>
      </xdr:nvSpPr>
      <xdr:spPr>
        <a:xfrm>
          <a:off x="11896724" y="15630525"/>
          <a:ext cx="1765300" cy="887730"/>
        </a:xfrm>
        <a:prstGeom prst="rightArrow">
          <a:avLst/>
        </a:prstGeom>
        <a:solidFill>
          <a:srgbClr val="FFEB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Worksheet</a:t>
          </a:r>
          <a:r>
            <a:rPr lang="en-US" sz="1100" baseline="0">
              <a:solidFill>
                <a:srgbClr val="C00000"/>
              </a:solidFill>
            </a:rPr>
            <a:t> Calculation</a:t>
          </a:r>
          <a:endParaRPr lang="en-US" sz="1100">
            <a:solidFill>
              <a:srgbClr val="C0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4480560</xdr:colOff>
      <xdr:row>0</xdr:row>
      <xdr:rowOff>114300</xdr:rowOff>
    </xdr:from>
    <xdr:to>
      <xdr:col>5</xdr:col>
      <xdr:colOff>942982</xdr:colOff>
      <xdr:row>1</xdr:row>
      <xdr:rowOff>102870</xdr:rowOff>
    </xdr:to>
    <xdr:pic>
      <xdr:nvPicPr>
        <xdr:cNvPr id="2" name="Picture 1">
          <a:extLst>
            <a:ext uri="{FF2B5EF4-FFF2-40B4-BE49-F238E27FC236}">
              <a16:creationId xmlns:a16="http://schemas.microsoft.com/office/drawing/2014/main" id="{89BF9CB0-3884-430F-9807-FDC4E66B35D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0" y="114300"/>
          <a:ext cx="2449837"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4282440</xdr:colOff>
      <xdr:row>0</xdr:row>
      <xdr:rowOff>114300</xdr:rowOff>
    </xdr:from>
    <xdr:to>
      <xdr:col>3</xdr:col>
      <xdr:colOff>4282440</xdr:colOff>
      <xdr:row>1</xdr:row>
      <xdr:rowOff>38100</xdr:rowOff>
    </xdr:to>
    <xdr:cxnSp macro="">
      <xdr:nvCxnSpPr>
        <xdr:cNvPr id="3" name="Straight Connector 2">
          <a:extLst>
            <a:ext uri="{FF2B5EF4-FFF2-40B4-BE49-F238E27FC236}">
              <a16:creationId xmlns:a16="http://schemas.microsoft.com/office/drawing/2014/main" id="{9152205A-5EFF-4892-A2CC-9AD899744C2A}"/>
            </a:ext>
          </a:extLst>
        </xdr:cNvPr>
        <xdr:cNvCxnSpPr/>
      </xdr:nvCxnSpPr>
      <xdr:spPr>
        <a:xfrm>
          <a:off x="5326380" y="114300"/>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2819400</xdr:colOff>
      <xdr:row>0</xdr:row>
      <xdr:rowOff>167640</xdr:rowOff>
    </xdr:from>
    <xdr:to>
      <xdr:col>3</xdr:col>
      <xdr:colOff>4103854</xdr:colOff>
      <xdr:row>0</xdr:row>
      <xdr:rowOff>668036</xdr:rowOff>
    </xdr:to>
    <xdr:pic>
      <xdr:nvPicPr>
        <xdr:cNvPr id="4" name="Picture 3">
          <a:extLst>
            <a:ext uri="{FF2B5EF4-FFF2-40B4-BE49-F238E27FC236}">
              <a16:creationId xmlns:a16="http://schemas.microsoft.com/office/drawing/2014/main" id="{8B6A8FA0-6824-47EF-BDE5-AE4646BB17B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63340" y="167640"/>
          <a:ext cx="1271119" cy="488966"/>
        </a:xfrm>
        <a:prstGeom prst="rect">
          <a:avLst/>
        </a:prstGeom>
      </xdr:spPr>
    </xdr:pic>
    <xdr:clientData/>
  </xdr:twoCellAnchor>
  <xdr:twoCellAnchor>
    <xdr:from>
      <xdr:col>7</xdr:col>
      <xdr:colOff>36830</xdr:colOff>
      <xdr:row>0</xdr:row>
      <xdr:rowOff>143510</xdr:rowOff>
    </xdr:from>
    <xdr:to>
      <xdr:col>8</xdr:col>
      <xdr:colOff>138430</xdr:colOff>
      <xdr:row>0</xdr:row>
      <xdr:rowOff>715010</xdr:rowOff>
    </xdr:to>
    <xdr:sp macro="" textlink="">
      <xdr:nvSpPr>
        <xdr:cNvPr id="5" name="Arrow: Left 4">
          <a:hlinkClick xmlns:r="http://schemas.openxmlformats.org/officeDocument/2006/relationships" r:id="rId3"/>
          <a:extLst>
            <a:ext uri="{FF2B5EF4-FFF2-40B4-BE49-F238E27FC236}">
              <a16:creationId xmlns:a16="http://schemas.microsoft.com/office/drawing/2014/main" id="{DD81E373-3811-4683-BBF2-A9D6380B051F}"/>
            </a:ext>
          </a:extLst>
        </xdr:cNvPr>
        <xdr:cNvSpPr/>
      </xdr:nvSpPr>
      <xdr:spPr>
        <a:xfrm>
          <a:off x="10598150" y="142240"/>
          <a:ext cx="144018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7</xdr:col>
      <xdr:colOff>43180</xdr:colOff>
      <xdr:row>1</xdr:row>
      <xdr:rowOff>21590</xdr:rowOff>
    </xdr:from>
    <xdr:to>
      <xdr:col>8</xdr:col>
      <xdr:colOff>165100</xdr:colOff>
      <xdr:row>3</xdr:row>
      <xdr:rowOff>250190</xdr:rowOff>
    </xdr:to>
    <xdr:sp macro="" textlink="">
      <xdr:nvSpPr>
        <xdr:cNvPr id="6" name="Arrow: Left 5">
          <a:hlinkClick xmlns:r="http://schemas.openxmlformats.org/officeDocument/2006/relationships" r:id="rId4"/>
          <a:extLst>
            <a:ext uri="{FF2B5EF4-FFF2-40B4-BE49-F238E27FC236}">
              <a16:creationId xmlns:a16="http://schemas.microsoft.com/office/drawing/2014/main" id="{C76B63EC-9E25-478C-8B1A-F6FF8400B4D4}"/>
            </a:ext>
          </a:extLst>
        </xdr:cNvPr>
        <xdr:cNvSpPr/>
      </xdr:nvSpPr>
      <xdr:spPr>
        <a:xfrm>
          <a:off x="10605770" y="787400"/>
          <a:ext cx="1464310" cy="59436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213360</xdr:colOff>
      <xdr:row>0</xdr:row>
      <xdr:rowOff>129540</xdr:rowOff>
    </xdr:from>
    <xdr:to>
      <xdr:col>7</xdr:col>
      <xdr:colOff>683902</xdr:colOff>
      <xdr:row>1</xdr:row>
      <xdr:rowOff>105410</xdr:rowOff>
    </xdr:to>
    <xdr:pic>
      <xdr:nvPicPr>
        <xdr:cNvPr id="2" name="Picture 1">
          <a:extLst>
            <a:ext uri="{FF2B5EF4-FFF2-40B4-BE49-F238E27FC236}">
              <a16:creationId xmlns:a16="http://schemas.microsoft.com/office/drawing/2014/main" id="{D9E6ADE2-2DF9-44C7-B8A5-207A29790C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0900" y="129540"/>
          <a:ext cx="2449837"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38100</xdr:colOff>
      <xdr:row>0</xdr:row>
      <xdr:rowOff>137160</xdr:rowOff>
    </xdr:from>
    <xdr:to>
      <xdr:col>4</xdr:col>
      <xdr:colOff>38100</xdr:colOff>
      <xdr:row>1</xdr:row>
      <xdr:rowOff>60960</xdr:rowOff>
    </xdr:to>
    <xdr:cxnSp macro="">
      <xdr:nvCxnSpPr>
        <xdr:cNvPr id="3" name="Straight Connector 2">
          <a:extLst>
            <a:ext uri="{FF2B5EF4-FFF2-40B4-BE49-F238E27FC236}">
              <a16:creationId xmlns:a16="http://schemas.microsoft.com/office/drawing/2014/main" id="{FD992FA0-0897-4A2C-BB19-0F75F592548D}"/>
            </a:ext>
          </a:extLst>
        </xdr:cNvPr>
        <xdr:cNvCxnSpPr/>
      </xdr:nvCxnSpPr>
      <xdr:spPr>
        <a:xfrm>
          <a:off x="7025640" y="137160"/>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4434840</xdr:colOff>
      <xdr:row>0</xdr:row>
      <xdr:rowOff>103188</xdr:rowOff>
    </xdr:from>
    <xdr:to>
      <xdr:col>4</xdr:col>
      <xdr:colOff>484</xdr:colOff>
      <xdr:row>0</xdr:row>
      <xdr:rowOff>749663</xdr:rowOff>
    </xdr:to>
    <xdr:pic>
      <xdr:nvPicPr>
        <xdr:cNvPr id="4" name="Picture 3">
          <a:extLst>
            <a:ext uri="{FF2B5EF4-FFF2-40B4-BE49-F238E27FC236}">
              <a16:creationId xmlns:a16="http://schemas.microsoft.com/office/drawing/2014/main" id="{DC733189-4FF3-42F0-A592-F3B24C13A68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23411" y="103188"/>
          <a:ext cx="1484752" cy="645205"/>
        </a:xfrm>
        <a:prstGeom prst="rect">
          <a:avLst/>
        </a:prstGeom>
      </xdr:spPr>
    </xdr:pic>
    <xdr:clientData/>
  </xdr:twoCellAnchor>
  <xdr:twoCellAnchor>
    <xdr:from>
      <xdr:col>9</xdr:col>
      <xdr:colOff>36830</xdr:colOff>
      <xdr:row>0</xdr:row>
      <xdr:rowOff>143510</xdr:rowOff>
    </xdr:from>
    <xdr:to>
      <xdr:col>10</xdr:col>
      <xdr:colOff>138430</xdr:colOff>
      <xdr:row>0</xdr:row>
      <xdr:rowOff>715010</xdr:rowOff>
    </xdr:to>
    <xdr:sp macro="" textlink="">
      <xdr:nvSpPr>
        <xdr:cNvPr id="5" name="Arrow: Left 4">
          <a:hlinkClick xmlns:r="http://schemas.openxmlformats.org/officeDocument/2006/relationships" r:id="rId3"/>
          <a:extLst>
            <a:ext uri="{FF2B5EF4-FFF2-40B4-BE49-F238E27FC236}">
              <a16:creationId xmlns:a16="http://schemas.microsoft.com/office/drawing/2014/main" id="{0A4B655E-E8D2-48AA-A35F-04CA9FD239E4}"/>
            </a:ext>
          </a:extLst>
        </xdr:cNvPr>
        <xdr:cNvSpPr/>
      </xdr:nvSpPr>
      <xdr:spPr>
        <a:xfrm>
          <a:off x="12236450" y="142240"/>
          <a:ext cx="137160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9</xdr:col>
      <xdr:colOff>43180</xdr:colOff>
      <xdr:row>1</xdr:row>
      <xdr:rowOff>21590</xdr:rowOff>
    </xdr:from>
    <xdr:to>
      <xdr:col>10</xdr:col>
      <xdr:colOff>165100</xdr:colOff>
      <xdr:row>3</xdr:row>
      <xdr:rowOff>250190</xdr:rowOff>
    </xdr:to>
    <xdr:sp macro="" textlink="">
      <xdr:nvSpPr>
        <xdr:cNvPr id="6" name="Arrow: Left 5">
          <a:hlinkClick xmlns:r="http://schemas.openxmlformats.org/officeDocument/2006/relationships" r:id="rId4"/>
          <a:extLst>
            <a:ext uri="{FF2B5EF4-FFF2-40B4-BE49-F238E27FC236}">
              <a16:creationId xmlns:a16="http://schemas.microsoft.com/office/drawing/2014/main" id="{B6F06FF0-2598-42AB-8C70-5229F9C34509}"/>
            </a:ext>
          </a:extLst>
        </xdr:cNvPr>
        <xdr:cNvSpPr/>
      </xdr:nvSpPr>
      <xdr:spPr>
        <a:xfrm>
          <a:off x="12244070" y="787400"/>
          <a:ext cx="1395730" cy="59436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925830</xdr:colOff>
      <xdr:row>0</xdr:row>
      <xdr:rowOff>97155</xdr:rowOff>
    </xdr:from>
    <xdr:to>
      <xdr:col>5</xdr:col>
      <xdr:colOff>925830</xdr:colOff>
      <xdr:row>1</xdr:row>
      <xdr:rowOff>20955</xdr:rowOff>
    </xdr:to>
    <xdr:cxnSp macro="">
      <xdr:nvCxnSpPr>
        <xdr:cNvPr id="4" name="Straight Connector 3">
          <a:extLst>
            <a:ext uri="{FF2B5EF4-FFF2-40B4-BE49-F238E27FC236}">
              <a16:creationId xmlns:a16="http://schemas.microsoft.com/office/drawing/2014/main" id="{242D8E89-59EA-417C-A747-040D8971EC7B}"/>
            </a:ext>
          </a:extLst>
        </xdr:cNvPr>
        <xdr:cNvCxnSpPr/>
      </xdr:nvCxnSpPr>
      <xdr:spPr>
        <a:xfrm>
          <a:off x="9249410" y="10096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6537960</xdr:colOff>
      <xdr:row>0</xdr:row>
      <xdr:rowOff>99060</xdr:rowOff>
    </xdr:from>
    <xdr:to>
      <xdr:col>5</xdr:col>
      <xdr:colOff>798044</xdr:colOff>
      <xdr:row>0</xdr:row>
      <xdr:rowOff>754425</xdr:rowOff>
    </xdr:to>
    <xdr:pic>
      <xdr:nvPicPr>
        <xdr:cNvPr id="5" name="Picture 4">
          <a:extLst>
            <a:ext uri="{FF2B5EF4-FFF2-40B4-BE49-F238E27FC236}">
              <a16:creationId xmlns:a16="http://schemas.microsoft.com/office/drawing/2014/main" id="{568D1ED9-E282-419C-863B-2864EB0161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5240" y="99060"/>
          <a:ext cx="1483844" cy="649015"/>
        </a:xfrm>
        <a:prstGeom prst="rect">
          <a:avLst/>
        </a:prstGeom>
      </xdr:spPr>
    </xdr:pic>
    <xdr:clientData/>
  </xdr:twoCellAnchor>
  <xdr:twoCellAnchor editAs="oneCell">
    <xdr:from>
      <xdr:col>5</xdr:col>
      <xdr:colOff>1135380</xdr:colOff>
      <xdr:row>0</xdr:row>
      <xdr:rowOff>83820</xdr:rowOff>
    </xdr:from>
    <xdr:to>
      <xdr:col>8</xdr:col>
      <xdr:colOff>333382</xdr:colOff>
      <xdr:row>1</xdr:row>
      <xdr:rowOff>63500</xdr:rowOff>
    </xdr:to>
    <xdr:pic>
      <xdr:nvPicPr>
        <xdr:cNvPr id="6" name="Picture 5">
          <a:extLst>
            <a:ext uri="{FF2B5EF4-FFF2-40B4-BE49-F238E27FC236}">
              <a16:creationId xmlns:a16="http://schemas.microsoft.com/office/drawing/2014/main" id="{D43EF100-81C8-4550-92A4-EDD5C2653F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456420" y="83820"/>
          <a:ext cx="2515242" cy="741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36830</xdr:colOff>
      <xdr:row>0</xdr:row>
      <xdr:rowOff>143510</xdr:rowOff>
    </xdr:from>
    <xdr:to>
      <xdr:col>10</xdr:col>
      <xdr:colOff>243416</xdr:colOff>
      <xdr:row>0</xdr:row>
      <xdr:rowOff>715010</xdr:rowOff>
    </xdr:to>
    <xdr:sp macro="" textlink="">
      <xdr:nvSpPr>
        <xdr:cNvPr id="7" name="Arrow: Left 6">
          <a:hlinkClick xmlns:r="http://schemas.openxmlformats.org/officeDocument/2006/relationships" r:id="rId3"/>
          <a:extLst>
            <a:ext uri="{FF2B5EF4-FFF2-40B4-BE49-F238E27FC236}">
              <a16:creationId xmlns:a16="http://schemas.microsoft.com/office/drawing/2014/main" id="{EB3B053D-9D9B-491C-A0A6-01EA09309491}"/>
            </a:ext>
          </a:extLst>
        </xdr:cNvPr>
        <xdr:cNvSpPr/>
      </xdr:nvSpPr>
      <xdr:spPr>
        <a:xfrm>
          <a:off x="11731413" y="143510"/>
          <a:ext cx="142367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9</xdr:col>
      <xdr:colOff>43180</xdr:colOff>
      <xdr:row>1</xdr:row>
      <xdr:rowOff>21590</xdr:rowOff>
    </xdr:from>
    <xdr:to>
      <xdr:col>10</xdr:col>
      <xdr:colOff>252560</xdr:colOff>
      <xdr:row>3</xdr:row>
      <xdr:rowOff>250190</xdr:rowOff>
    </xdr:to>
    <xdr:sp macro="" textlink="">
      <xdr:nvSpPr>
        <xdr:cNvPr id="8" name="Arrow: Left 7">
          <a:hlinkClick xmlns:r="http://schemas.openxmlformats.org/officeDocument/2006/relationships" r:id="rId4"/>
          <a:extLst>
            <a:ext uri="{FF2B5EF4-FFF2-40B4-BE49-F238E27FC236}">
              <a16:creationId xmlns:a16="http://schemas.microsoft.com/office/drawing/2014/main" id="{E4C206D8-F4C5-4B8C-A945-57C4E76B2F16}"/>
            </a:ext>
          </a:extLst>
        </xdr:cNvPr>
        <xdr:cNvSpPr/>
      </xdr:nvSpPr>
      <xdr:spPr>
        <a:xfrm>
          <a:off x="11737763" y="783590"/>
          <a:ext cx="1426464" cy="60960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925830</xdr:colOff>
      <xdr:row>0</xdr:row>
      <xdr:rowOff>97155</xdr:rowOff>
    </xdr:from>
    <xdr:to>
      <xdr:col>5</xdr:col>
      <xdr:colOff>925830</xdr:colOff>
      <xdr:row>1</xdr:row>
      <xdr:rowOff>20955</xdr:rowOff>
    </xdr:to>
    <xdr:cxnSp macro="">
      <xdr:nvCxnSpPr>
        <xdr:cNvPr id="2" name="Straight Connector 1">
          <a:extLst>
            <a:ext uri="{FF2B5EF4-FFF2-40B4-BE49-F238E27FC236}">
              <a16:creationId xmlns:a16="http://schemas.microsoft.com/office/drawing/2014/main" id="{DECA5E31-1476-4F9B-8CE7-986BDC5208F3}"/>
            </a:ext>
          </a:extLst>
        </xdr:cNvPr>
        <xdr:cNvCxnSpPr/>
      </xdr:nvCxnSpPr>
      <xdr:spPr>
        <a:xfrm>
          <a:off x="9249410" y="10096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1036320</xdr:colOff>
      <xdr:row>0</xdr:row>
      <xdr:rowOff>91440</xdr:rowOff>
    </xdr:from>
    <xdr:to>
      <xdr:col>8</xdr:col>
      <xdr:colOff>283852</xdr:colOff>
      <xdr:row>1</xdr:row>
      <xdr:rowOff>59690</xdr:rowOff>
    </xdr:to>
    <xdr:pic>
      <xdr:nvPicPr>
        <xdr:cNvPr id="5" name="Picture 4">
          <a:extLst>
            <a:ext uri="{FF2B5EF4-FFF2-40B4-BE49-F238E27FC236}">
              <a16:creationId xmlns:a16="http://schemas.microsoft.com/office/drawing/2014/main" id="{D1BA8F44-9E5F-408A-9B8F-1D4638840F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57360" y="91440"/>
          <a:ext cx="2516512" cy="74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6569710</xdr:colOff>
      <xdr:row>0</xdr:row>
      <xdr:rowOff>139700</xdr:rowOff>
    </xdr:from>
    <xdr:to>
      <xdr:col>5</xdr:col>
      <xdr:colOff>822174</xdr:colOff>
      <xdr:row>1</xdr:row>
      <xdr:rowOff>16555</xdr:rowOff>
    </xdr:to>
    <xdr:pic>
      <xdr:nvPicPr>
        <xdr:cNvPr id="6" name="Picture 5">
          <a:extLst>
            <a:ext uri="{FF2B5EF4-FFF2-40B4-BE49-F238E27FC236}">
              <a16:creationId xmlns:a16="http://schemas.microsoft.com/office/drawing/2014/main" id="{B190741A-1D71-4D4C-80EA-17778173163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66990" y="139700"/>
          <a:ext cx="1487654" cy="652825"/>
        </a:xfrm>
        <a:prstGeom prst="rect">
          <a:avLst/>
        </a:prstGeom>
      </xdr:spPr>
    </xdr:pic>
    <xdr:clientData/>
  </xdr:twoCellAnchor>
  <xdr:twoCellAnchor>
    <xdr:from>
      <xdr:col>8</xdr:col>
      <xdr:colOff>552450</xdr:colOff>
      <xdr:row>0</xdr:row>
      <xdr:rowOff>143510</xdr:rowOff>
    </xdr:from>
    <xdr:to>
      <xdr:col>10</xdr:col>
      <xdr:colOff>138430</xdr:colOff>
      <xdr:row>0</xdr:row>
      <xdr:rowOff>715010</xdr:rowOff>
    </xdr:to>
    <xdr:sp macro="" textlink="">
      <xdr:nvSpPr>
        <xdr:cNvPr id="7" name="Arrow: Left 6">
          <a:hlinkClick xmlns:r="http://schemas.openxmlformats.org/officeDocument/2006/relationships" r:id="rId3"/>
          <a:extLst>
            <a:ext uri="{FF2B5EF4-FFF2-40B4-BE49-F238E27FC236}">
              <a16:creationId xmlns:a16="http://schemas.microsoft.com/office/drawing/2014/main" id="{A8B8B728-477A-47C9-AA3C-0E9CB9A148E2}"/>
            </a:ext>
          </a:extLst>
        </xdr:cNvPr>
        <xdr:cNvSpPr/>
      </xdr:nvSpPr>
      <xdr:spPr>
        <a:xfrm>
          <a:off x="11610975" y="143510"/>
          <a:ext cx="1386205"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9</xdr:col>
      <xdr:colOff>0</xdr:colOff>
      <xdr:row>1</xdr:row>
      <xdr:rowOff>21590</xdr:rowOff>
    </xdr:from>
    <xdr:to>
      <xdr:col>10</xdr:col>
      <xdr:colOff>165100</xdr:colOff>
      <xdr:row>3</xdr:row>
      <xdr:rowOff>250190</xdr:rowOff>
    </xdr:to>
    <xdr:sp macro="" textlink="">
      <xdr:nvSpPr>
        <xdr:cNvPr id="8" name="Arrow: Left 7">
          <a:hlinkClick xmlns:r="http://schemas.openxmlformats.org/officeDocument/2006/relationships" r:id="rId4"/>
          <a:extLst>
            <a:ext uri="{FF2B5EF4-FFF2-40B4-BE49-F238E27FC236}">
              <a16:creationId xmlns:a16="http://schemas.microsoft.com/office/drawing/2014/main" id="{4741CEA2-ECEB-4E23-A48A-14610BECB4B7}"/>
            </a:ext>
          </a:extLst>
        </xdr:cNvPr>
        <xdr:cNvSpPr/>
      </xdr:nvSpPr>
      <xdr:spPr>
        <a:xfrm>
          <a:off x="11639550" y="783590"/>
          <a:ext cx="1384300" cy="60960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925830</xdr:colOff>
      <xdr:row>0</xdr:row>
      <xdr:rowOff>97155</xdr:rowOff>
    </xdr:from>
    <xdr:to>
      <xdr:col>5</xdr:col>
      <xdr:colOff>925830</xdr:colOff>
      <xdr:row>1</xdr:row>
      <xdr:rowOff>20955</xdr:rowOff>
    </xdr:to>
    <xdr:cxnSp macro="">
      <xdr:nvCxnSpPr>
        <xdr:cNvPr id="2" name="Straight Connector 1">
          <a:extLst>
            <a:ext uri="{FF2B5EF4-FFF2-40B4-BE49-F238E27FC236}">
              <a16:creationId xmlns:a16="http://schemas.microsoft.com/office/drawing/2014/main" id="{30071711-0A9F-459B-A4ED-B72D8F019A27}"/>
            </a:ext>
          </a:extLst>
        </xdr:cNvPr>
        <xdr:cNvCxnSpPr/>
      </xdr:nvCxnSpPr>
      <xdr:spPr>
        <a:xfrm>
          <a:off x="9249410" y="10096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1059180</xdr:colOff>
      <xdr:row>0</xdr:row>
      <xdr:rowOff>99060</xdr:rowOff>
    </xdr:from>
    <xdr:to>
      <xdr:col>8</xdr:col>
      <xdr:colOff>287662</xdr:colOff>
      <xdr:row>1</xdr:row>
      <xdr:rowOff>77470</xdr:rowOff>
    </xdr:to>
    <xdr:pic>
      <xdr:nvPicPr>
        <xdr:cNvPr id="5" name="Picture 4">
          <a:extLst>
            <a:ext uri="{FF2B5EF4-FFF2-40B4-BE49-F238E27FC236}">
              <a16:creationId xmlns:a16="http://schemas.microsoft.com/office/drawing/2014/main" id="{72FE99DF-4D47-4B2C-AF2D-8C4CAD5BF0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0220" y="99060"/>
          <a:ext cx="2516512" cy="74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6574790</xdr:colOff>
      <xdr:row>0</xdr:row>
      <xdr:rowOff>134620</xdr:rowOff>
    </xdr:from>
    <xdr:to>
      <xdr:col>5</xdr:col>
      <xdr:colOff>836144</xdr:colOff>
      <xdr:row>1</xdr:row>
      <xdr:rowOff>24810</xdr:rowOff>
    </xdr:to>
    <xdr:pic>
      <xdr:nvPicPr>
        <xdr:cNvPr id="6" name="Picture 5">
          <a:extLst>
            <a:ext uri="{FF2B5EF4-FFF2-40B4-BE49-F238E27FC236}">
              <a16:creationId xmlns:a16="http://schemas.microsoft.com/office/drawing/2014/main" id="{3D6F197D-EBA2-4514-8431-0078EBCFEA1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72070" y="134620"/>
          <a:ext cx="1485114" cy="652825"/>
        </a:xfrm>
        <a:prstGeom prst="rect">
          <a:avLst/>
        </a:prstGeom>
      </xdr:spPr>
    </xdr:pic>
    <xdr:clientData/>
  </xdr:twoCellAnchor>
  <xdr:twoCellAnchor>
    <xdr:from>
      <xdr:col>8</xdr:col>
      <xdr:colOff>561975</xdr:colOff>
      <xdr:row>0</xdr:row>
      <xdr:rowOff>143510</xdr:rowOff>
    </xdr:from>
    <xdr:to>
      <xdr:col>10</xdr:col>
      <xdr:colOff>138430</xdr:colOff>
      <xdr:row>0</xdr:row>
      <xdr:rowOff>715010</xdr:rowOff>
    </xdr:to>
    <xdr:sp macro="" textlink="">
      <xdr:nvSpPr>
        <xdr:cNvPr id="3" name="Arrow: Left 2">
          <a:hlinkClick xmlns:r="http://schemas.openxmlformats.org/officeDocument/2006/relationships" r:id="rId3"/>
          <a:extLst>
            <a:ext uri="{FF2B5EF4-FFF2-40B4-BE49-F238E27FC236}">
              <a16:creationId xmlns:a16="http://schemas.microsoft.com/office/drawing/2014/main" id="{26D38CD7-FDA8-4F70-A740-9E0B01B4B4C2}"/>
            </a:ext>
          </a:extLst>
        </xdr:cNvPr>
        <xdr:cNvSpPr/>
      </xdr:nvSpPr>
      <xdr:spPr>
        <a:xfrm>
          <a:off x="11620500" y="143510"/>
          <a:ext cx="137668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8</xdr:col>
      <xdr:colOff>561975</xdr:colOff>
      <xdr:row>1</xdr:row>
      <xdr:rowOff>21590</xdr:rowOff>
    </xdr:from>
    <xdr:to>
      <xdr:col>10</xdr:col>
      <xdr:colOff>165100</xdr:colOff>
      <xdr:row>3</xdr:row>
      <xdr:rowOff>250190</xdr:rowOff>
    </xdr:to>
    <xdr:sp macro="" textlink="">
      <xdr:nvSpPr>
        <xdr:cNvPr id="7" name="Arrow: Left 6">
          <a:hlinkClick xmlns:r="http://schemas.openxmlformats.org/officeDocument/2006/relationships" r:id="rId4"/>
          <a:extLst>
            <a:ext uri="{FF2B5EF4-FFF2-40B4-BE49-F238E27FC236}">
              <a16:creationId xmlns:a16="http://schemas.microsoft.com/office/drawing/2014/main" id="{D6246014-2785-463F-BECE-90884C7AC0FA}"/>
            </a:ext>
          </a:extLst>
        </xdr:cNvPr>
        <xdr:cNvSpPr/>
      </xdr:nvSpPr>
      <xdr:spPr>
        <a:xfrm>
          <a:off x="11620500" y="783590"/>
          <a:ext cx="1403350" cy="60960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310845</xdr:colOff>
      <xdr:row>5</xdr:row>
      <xdr:rowOff>177800</xdr:rowOff>
    </xdr:from>
    <xdr:to>
      <xdr:col>5</xdr:col>
      <xdr:colOff>0</xdr:colOff>
      <xdr:row>8</xdr:row>
      <xdr:rowOff>63500</xdr:rowOff>
    </xdr:to>
    <xdr:sp macro="" textlink="">
      <xdr:nvSpPr>
        <xdr:cNvPr id="2" name="TextBox 1">
          <a:extLst>
            <a:ext uri="{FF2B5EF4-FFF2-40B4-BE49-F238E27FC236}">
              <a16:creationId xmlns:a16="http://schemas.microsoft.com/office/drawing/2014/main" id="{BC499798-312A-4FD6-8772-21AF6812BF12}"/>
            </a:ext>
          </a:extLst>
        </xdr:cNvPr>
        <xdr:cNvSpPr txBox="1"/>
      </xdr:nvSpPr>
      <xdr:spPr>
        <a:xfrm>
          <a:off x="310845" y="1143000"/>
          <a:ext cx="7328205" cy="463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3000" b="1" i="0" u="none" strike="noStrike" kern="0" cap="none" spc="0" normalizeH="0" baseline="0" noProof="0">
              <a:ln>
                <a:noFill/>
              </a:ln>
              <a:solidFill>
                <a:srgbClr val="0054A0"/>
              </a:solidFill>
              <a:effectLst/>
              <a:uLnTx/>
              <a:uFillTx/>
              <a:latin typeface="+mn-lt"/>
              <a:ea typeface="+mn-ea"/>
              <a:cs typeface="+mn-cs"/>
            </a:rPr>
            <a:t>Table of Contents</a:t>
          </a:r>
        </a:p>
      </xdr:txBody>
    </xdr:sp>
    <xdr:clientData/>
  </xdr:twoCellAnchor>
  <xdr:twoCellAnchor editAs="oneCell">
    <xdr:from>
      <xdr:col>2</xdr:col>
      <xdr:colOff>2952750</xdr:colOff>
      <xdr:row>1</xdr:row>
      <xdr:rowOff>152400</xdr:rowOff>
    </xdr:from>
    <xdr:to>
      <xdr:col>2</xdr:col>
      <xdr:colOff>5375071</xdr:colOff>
      <xdr:row>5</xdr:row>
      <xdr:rowOff>61595</xdr:rowOff>
    </xdr:to>
    <xdr:pic>
      <xdr:nvPicPr>
        <xdr:cNvPr id="3" name="Picture 2">
          <a:extLst>
            <a:ext uri="{FF2B5EF4-FFF2-40B4-BE49-F238E27FC236}">
              <a16:creationId xmlns:a16="http://schemas.microsoft.com/office/drawing/2014/main" id="{26077C84-8419-4753-A195-821BAEECDD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79800" y="336550"/>
          <a:ext cx="2422321" cy="72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1314451</xdr:colOff>
      <xdr:row>2</xdr:row>
      <xdr:rowOff>22968</xdr:rowOff>
    </xdr:from>
    <xdr:to>
      <xdr:col>2</xdr:col>
      <xdr:colOff>2587687</xdr:colOff>
      <xdr:row>4</xdr:row>
      <xdr:rowOff>1394</xdr:rowOff>
    </xdr:to>
    <xdr:pic>
      <xdr:nvPicPr>
        <xdr:cNvPr id="4" name="Picture 3">
          <a:extLst>
            <a:ext uri="{FF2B5EF4-FFF2-40B4-BE49-F238E27FC236}">
              <a16:creationId xmlns:a16="http://schemas.microsoft.com/office/drawing/2014/main" id="{95741630-CC23-40A8-9FDF-D818644E858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66901" y="403968"/>
          <a:ext cx="1273236" cy="492776"/>
        </a:xfrm>
        <a:prstGeom prst="rect">
          <a:avLst/>
        </a:prstGeom>
      </xdr:spPr>
    </xdr:pic>
    <xdr:clientData/>
  </xdr:twoCellAnchor>
  <xdr:twoCellAnchor>
    <xdr:from>
      <xdr:col>2</xdr:col>
      <xdr:colOff>2769319</xdr:colOff>
      <xdr:row>1</xdr:row>
      <xdr:rowOff>152400</xdr:rowOff>
    </xdr:from>
    <xdr:to>
      <xdr:col>2</xdr:col>
      <xdr:colOff>2769319</xdr:colOff>
      <xdr:row>5</xdr:row>
      <xdr:rowOff>19050</xdr:rowOff>
    </xdr:to>
    <xdr:cxnSp macro="">
      <xdr:nvCxnSpPr>
        <xdr:cNvPr id="5" name="Straight Connector 4">
          <a:extLst>
            <a:ext uri="{FF2B5EF4-FFF2-40B4-BE49-F238E27FC236}">
              <a16:creationId xmlns:a16="http://schemas.microsoft.com/office/drawing/2014/main" id="{922FEAD6-D4E0-4F69-B7D5-FF5BAB1DAC69}"/>
            </a:ext>
          </a:extLst>
        </xdr:cNvPr>
        <xdr:cNvCxnSpPr/>
      </xdr:nvCxnSpPr>
      <xdr:spPr>
        <a:xfrm>
          <a:off x="3296369" y="336550"/>
          <a:ext cx="0" cy="6731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925830</xdr:colOff>
      <xdr:row>0</xdr:row>
      <xdr:rowOff>97155</xdr:rowOff>
    </xdr:from>
    <xdr:to>
      <xdr:col>5</xdr:col>
      <xdr:colOff>925830</xdr:colOff>
      <xdr:row>1</xdr:row>
      <xdr:rowOff>20955</xdr:rowOff>
    </xdr:to>
    <xdr:cxnSp macro="">
      <xdr:nvCxnSpPr>
        <xdr:cNvPr id="2" name="Straight Connector 1">
          <a:extLst>
            <a:ext uri="{FF2B5EF4-FFF2-40B4-BE49-F238E27FC236}">
              <a16:creationId xmlns:a16="http://schemas.microsoft.com/office/drawing/2014/main" id="{2397DFA0-A2D6-42D0-909E-3FA11077D43C}"/>
            </a:ext>
          </a:extLst>
        </xdr:cNvPr>
        <xdr:cNvCxnSpPr/>
      </xdr:nvCxnSpPr>
      <xdr:spPr>
        <a:xfrm>
          <a:off x="9249410" y="10096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1059180</xdr:colOff>
      <xdr:row>0</xdr:row>
      <xdr:rowOff>91440</xdr:rowOff>
    </xdr:from>
    <xdr:to>
      <xdr:col>8</xdr:col>
      <xdr:colOff>291472</xdr:colOff>
      <xdr:row>1</xdr:row>
      <xdr:rowOff>63500</xdr:rowOff>
    </xdr:to>
    <xdr:pic>
      <xdr:nvPicPr>
        <xdr:cNvPr id="5" name="Picture 4">
          <a:extLst>
            <a:ext uri="{FF2B5EF4-FFF2-40B4-BE49-F238E27FC236}">
              <a16:creationId xmlns:a16="http://schemas.microsoft.com/office/drawing/2014/main" id="{478292FC-55E8-4593-8ACF-54A8889D6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0220" y="91440"/>
          <a:ext cx="2516512" cy="74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6576060</xdr:colOff>
      <xdr:row>0</xdr:row>
      <xdr:rowOff>137160</xdr:rowOff>
    </xdr:from>
    <xdr:to>
      <xdr:col>5</xdr:col>
      <xdr:colOff>839954</xdr:colOff>
      <xdr:row>1</xdr:row>
      <xdr:rowOff>26715</xdr:rowOff>
    </xdr:to>
    <xdr:pic>
      <xdr:nvPicPr>
        <xdr:cNvPr id="6" name="Picture 5">
          <a:extLst>
            <a:ext uri="{FF2B5EF4-FFF2-40B4-BE49-F238E27FC236}">
              <a16:creationId xmlns:a16="http://schemas.microsoft.com/office/drawing/2014/main" id="{05DFA74C-63BF-47DE-82FC-1BAE601829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73340" y="137160"/>
          <a:ext cx="1487654" cy="649015"/>
        </a:xfrm>
        <a:prstGeom prst="rect">
          <a:avLst/>
        </a:prstGeom>
      </xdr:spPr>
    </xdr:pic>
    <xdr:clientData/>
  </xdr:twoCellAnchor>
  <xdr:twoCellAnchor>
    <xdr:from>
      <xdr:col>8</xdr:col>
      <xdr:colOff>542925</xdr:colOff>
      <xdr:row>0</xdr:row>
      <xdr:rowOff>143510</xdr:rowOff>
    </xdr:from>
    <xdr:to>
      <xdr:col>10</xdr:col>
      <xdr:colOff>138430</xdr:colOff>
      <xdr:row>0</xdr:row>
      <xdr:rowOff>715010</xdr:rowOff>
    </xdr:to>
    <xdr:sp macro="" textlink="">
      <xdr:nvSpPr>
        <xdr:cNvPr id="7" name="Arrow: Left 6">
          <a:hlinkClick xmlns:r="http://schemas.openxmlformats.org/officeDocument/2006/relationships" r:id="rId3"/>
          <a:extLst>
            <a:ext uri="{FF2B5EF4-FFF2-40B4-BE49-F238E27FC236}">
              <a16:creationId xmlns:a16="http://schemas.microsoft.com/office/drawing/2014/main" id="{63EF420B-1B87-4B40-8BEC-10B62694563C}"/>
            </a:ext>
          </a:extLst>
        </xdr:cNvPr>
        <xdr:cNvSpPr/>
      </xdr:nvSpPr>
      <xdr:spPr>
        <a:xfrm>
          <a:off x="11601450" y="143510"/>
          <a:ext cx="139573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8</xdr:col>
      <xdr:colOff>571500</xdr:colOff>
      <xdr:row>1</xdr:row>
      <xdr:rowOff>21590</xdr:rowOff>
    </xdr:from>
    <xdr:to>
      <xdr:col>10</xdr:col>
      <xdr:colOff>165100</xdr:colOff>
      <xdr:row>3</xdr:row>
      <xdr:rowOff>250190</xdr:rowOff>
    </xdr:to>
    <xdr:sp macro="" textlink="">
      <xdr:nvSpPr>
        <xdr:cNvPr id="8" name="Arrow: Left 7">
          <a:hlinkClick xmlns:r="http://schemas.openxmlformats.org/officeDocument/2006/relationships" r:id="rId4"/>
          <a:extLst>
            <a:ext uri="{FF2B5EF4-FFF2-40B4-BE49-F238E27FC236}">
              <a16:creationId xmlns:a16="http://schemas.microsoft.com/office/drawing/2014/main" id="{9C57513D-9717-408D-BD60-36AD679AA321}"/>
            </a:ext>
          </a:extLst>
        </xdr:cNvPr>
        <xdr:cNvSpPr/>
      </xdr:nvSpPr>
      <xdr:spPr>
        <a:xfrm>
          <a:off x="11630025" y="783590"/>
          <a:ext cx="1393825" cy="60960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925830</xdr:colOff>
      <xdr:row>0</xdr:row>
      <xdr:rowOff>97155</xdr:rowOff>
    </xdr:from>
    <xdr:to>
      <xdr:col>5</xdr:col>
      <xdr:colOff>925830</xdr:colOff>
      <xdr:row>1</xdr:row>
      <xdr:rowOff>20955</xdr:rowOff>
    </xdr:to>
    <xdr:cxnSp macro="">
      <xdr:nvCxnSpPr>
        <xdr:cNvPr id="2" name="Straight Connector 1">
          <a:extLst>
            <a:ext uri="{FF2B5EF4-FFF2-40B4-BE49-F238E27FC236}">
              <a16:creationId xmlns:a16="http://schemas.microsoft.com/office/drawing/2014/main" id="{5D6D11C4-7EDE-4AA2-BCAC-2F8FA78DA17D}"/>
            </a:ext>
          </a:extLst>
        </xdr:cNvPr>
        <xdr:cNvCxnSpPr/>
      </xdr:nvCxnSpPr>
      <xdr:spPr>
        <a:xfrm>
          <a:off x="9249410" y="10096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1089660</xdr:colOff>
      <xdr:row>0</xdr:row>
      <xdr:rowOff>99060</xdr:rowOff>
    </xdr:from>
    <xdr:to>
      <xdr:col>8</xdr:col>
      <xdr:colOff>320682</xdr:colOff>
      <xdr:row>1</xdr:row>
      <xdr:rowOff>77470</xdr:rowOff>
    </xdr:to>
    <xdr:pic>
      <xdr:nvPicPr>
        <xdr:cNvPr id="5" name="Picture 4">
          <a:extLst>
            <a:ext uri="{FF2B5EF4-FFF2-40B4-BE49-F238E27FC236}">
              <a16:creationId xmlns:a16="http://schemas.microsoft.com/office/drawing/2014/main" id="{834BCDA1-0304-4B79-BFEC-E0FC1F85F5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10700" y="99060"/>
          <a:ext cx="2516512" cy="74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6537960</xdr:colOff>
      <xdr:row>0</xdr:row>
      <xdr:rowOff>144780</xdr:rowOff>
    </xdr:from>
    <xdr:to>
      <xdr:col>5</xdr:col>
      <xdr:colOff>800584</xdr:colOff>
      <xdr:row>1</xdr:row>
      <xdr:rowOff>16555</xdr:rowOff>
    </xdr:to>
    <xdr:pic>
      <xdr:nvPicPr>
        <xdr:cNvPr id="6" name="Picture 5">
          <a:extLst>
            <a:ext uri="{FF2B5EF4-FFF2-40B4-BE49-F238E27FC236}">
              <a16:creationId xmlns:a16="http://schemas.microsoft.com/office/drawing/2014/main" id="{2CC287F8-DEB3-4E44-A87E-B19D688CB19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5240" y="144780"/>
          <a:ext cx="1486384" cy="646475"/>
        </a:xfrm>
        <a:prstGeom prst="rect">
          <a:avLst/>
        </a:prstGeom>
      </xdr:spPr>
    </xdr:pic>
    <xdr:clientData/>
  </xdr:twoCellAnchor>
  <xdr:twoCellAnchor>
    <xdr:from>
      <xdr:col>8</xdr:col>
      <xdr:colOff>571500</xdr:colOff>
      <xdr:row>0</xdr:row>
      <xdr:rowOff>143510</xdr:rowOff>
    </xdr:from>
    <xdr:to>
      <xdr:col>10</xdr:col>
      <xdr:colOff>138430</xdr:colOff>
      <xdr:row>0</xdr:row>
      <xdr:rowOff>715010</xdr:rowOff>
    </xdr:to>
    <xdr:sp macro="" textlink="">
      <xdr:nvSpPr>
        <xdr:cNvPr id="7" name="Arrow: Left 6">
          <a:hlinkClick xmlns:r="http://schemas.openxmlformats.org/officeDocument/2006/relationships" r:id="rId3"/>
          <a:extLst>
            <a:ext uri="{FF2B5EF4-FFF2-40B4-BE49-F238E27FC236}">
              <a16:creationId xmlns:a16="http://schemas.microsoft.com/office/drawing/2014/main" id="{1E5CF2E9-AEE8-48DA-9D1E-75A40B948B5A}"/>
            </a:ext>
          </a:extLst>
        </xdr:cNvPr>
        <xdr:cNvSpPr/>
      </xdr:nvSpPr>
      <xdr:spPr>
        <a:xfrm>
          <a:off x="11630025" y="143510"/>
          <a:ext cx="1367155"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8</xdr:col>
      <xdr:colOff>571500</xdr:colOff>
      <xdr:row>1</xdr:row>
      <xdr:rowOff>21590</xdr:rowOff>
    </xdr:from>
    <xdr:to>
      <xdr:col>10</xdr:col>
      <xdr:colOff>165100</xdr:colOff>
      <xdr:row>3</xdr:row>
      <xdr:rowOff>250190</xdr:rowOff>
    </xdr:to>
    <xdr:sp macro="" textlink="">
      <xdr:nvSpPr>
        <xdr:cNvPr id="8" name="Arrow: Left 7">
          <a:hlinkClick xmlns:r="http://schemas.openxmlformats.org/officeDocument/2006/relationships" r:id="rId4"/>
          <a:extLst>
            <a:ext uri="{FF2B5EF4-FFF2-40B4-BE49-F238E27FC236}">
              <a16:creationId xmlns:a16="http://schemas.microsoft.com/office/drawing/2014/main" id="{3514CD09-D6A2-4792-A35D-F03884C2ABDA}"/>
            </a:ext>
          </a:extLst>
        </xdr:cNvPr>
        <xdr:cNvSpPr/>
      </xdr:nvSpPr>
      <xdr:spPr>
        <a:xfrm>
          <a:off x="11630025" y="783590"/>
          <a:ext cx="1393825" cy="60960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925830</xdr:colOff>
      <xdr:row>0</xdr:row>
      <xdr:rowOff>97155</xdr:rowOff>
    </xdr:from>
    <xdr:to>
      <xdr:col>5</xdr:col>
      <xdr:colOff>925830</xdr:colOff>
      <xdr:row>1</xdr:row>
      <xdr:rowOff>20955</xdr:rowOff>
    </xdr:to>
    <xdr:cxnSp macro="">
      <xdr:nvCxnSpPr>
        <xdr:cNvPr id="2" name="Straight Connector 1">
          <a:extLst>
            <a:ext uri="{FF2B5EF4-FFF2-40B4-BE49-F238E27FC236}">
              <a16:creationId xmlns:a16="http://schemas.microsoft.com/office/drawing/2014/main" id="{D89A0FE9-EF7A-4D0D-B06D-369C79A156C1}"/>
            </a:ext>
          </a:extLst>
        </xdr:cNvPr>
        <xdr:cNvCxnSpPr/>
      </xdr:nvCxnSpPr>
      <xdr:spPr>
        <a:xfrm>
          <a:off x="9249410" y="10096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1066800</xdr:colOff>
      <xdr:row>0</xdr:row>
      <xdr:rowOff>91440</xdr:rowOff>
    </xdr:from>
    <xdr:to>
      <xdr:col>8</xdr:col>
      <xdr:colOff>325762</xdr:colOff>
      <xdr:row>1</xdr:row>
      <xdr:rowOff>58420</xdr:rowOff>
    </xdr:to>
    <xdr:pic>
      <xdr:nvPicPr>
        <xdr:cNvPr id="5" name="Picture 4">
          <a:extLst>
            <a:ext uri="{FF2B5EF4-FFF2-40B4-BE49-F238E27FC236}">
              <a16:creationId xmlns:a16="http://schemas.microsoft.com/office/drawing/2014/main" id="{272B2A4B-11C4-4120-BE17-EBF92191AC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91440"/>
          <a:ext cx="2516512" cy="74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6545580</xdr:colOff>
      <xdr:row>0</xdr:row>
      <xdr:rowOff>160020</xdr:rowOff>
    </xdr:from>
    <xdr:to>
      <xdr:col>5</xdr:col>
      <xdr:colOff>822174</xdr:colOff>
      <xdr:row>1</xdr:row>
      <xdr:rowOff>68625</xdr:rowOff>
    </xdr:to>
    <xdr:pic>
      <xdr:nvPicPr>
        <xdr:cNvPr id="6" name="Picture 5">
          <a:extLst>
            <a:ext uri="{FF2B5EF4-FFF2-40B4-BE49-F238E27FC236}">
              <a16:creationId xmlns:a16="http://schemas.microsoft.com/office/drawing/2014/main" id="{A1DB1F10-444C-41A5-8918-77D8A3DC8AC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42860" y="160020"/>
          <a:ext cx="1486384" cy="646475"/>
        </a:xfrm>
        <a:prstGeom prst="rect">
          <a:avLst/>
        </a:prstGeom>
      </xdr:spPr>
    </xdr:pic>
    <xdr:clientData/>
  </xdr:twoCellAnchor>
  <xdr:twoCellAnchor>
    <xdr:from>
      <xdr:col>8</xdr:col>
      <xdr:colOff>552450</xdr:colOff>
      <xdr:row>0</xdr:row>
      <xdr:rowOff>143510</xdr:rowOff>
    </xdr:from>
    <xdr:to>
      <xdr:col>10</xdr:col>
      <xdr:colOff>138430</xdr:colOff>
      <xdr:row>0</xdr:row>
      <xdr:rowOff>715010</xdr:rowOff>
    </xdr:to>
    <xdr:sp macro="" textlink="">
      <xdr:nvSpPr>
        <xdr:cNvPr id="7" name="Arrow: Left 6">
          <a:hlinkClick xmlns:r="http://schemas.openxmlformats.org/officeDocument/2006/relationships" r:id="rId3"/>
          <a:extLst>
            <a:ext uri="{FF2B5EF4-FFF2-40B4-BE49-F238E27FC236}">
              <a16:creationId xmlns:a16="http://schemas.microsoft.com/office/drawing/2014/main" id="{05C71C1F-38C4-4DEC-BB80-5C08D77E5C6B}"/>
            </a:ext>
          </a:extLst>
        </xdr:cNvPr>
        <xdr:cNvSpPr/>
      </xdr:nvSpPr>
      <xdr:spPr>
        <a:xfrm>
          <a:off x="11610975" y="143510"/>
          <a:ext cx="1386205"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8</xdr:col>
      <xdr:colOff>571500</xdr:colOff>
      <xdr:row>1</xdr:row>
      <xdr:rowOff>21590</xdr:rowOff>
    </xdr:from>
    <xdr:to>
      <xdr:col>10</xdr:col>
      <xdr:colOff>165100</xdr:colOff>
      <xdr:row>3</xdr:row>
      <xdr:rowOff>250190</xdr:rowOff>
    </xdr:to>
    <xdr:sp macro="" textlink="">
      <xdr:nvSpPr>
        <xdr:cNvPr id="8" name="Arrow: Left 7">
          <a:hlinkClick xmlns:r="http://schemas.openxmlformats.org/officeDocument/2006/relationships" r:id="rId4"/>
          <a:extLst>
            <a:ext uri="{FF2B5EF4-FFF2-40B4-BE49-F238E27FC236}">
              <a16:creationId xmlns:a16="http://schemas.microsoft.com/office/drawing/2014/main" id="{E5EAF0EE-96F2-4DCA-BDED-163F24B50DD9}"/>
            </a:ext>
          </a:extLst>
        </xdr:cNvPr>
        <xdr:cNvSpPr/>
      </xdr:nvSpPr>
      <xdr:spPr>
        <a:xfrm>
          <a:off x="11630025" y="783590"/>
          <a:ext cx="1393825" cy="60960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5</xdr:col>
      <xdr:colOff>925830</xdr:colOff>
      <xdr:row>0</xdr:row>
      <xdr:rowOff>97155</xdr:rowOff>
    </xdr:from>
    <xdr:to>
      <xdr:col>5</xdr:col>
      <xdr:colOff>925830</xdr:colOff>
      <xdr:row>1</xdr:row>
      <xdr:rowOff>20955</xdr:rowOff>
    </xdr:to>
    <xdr:cxnSp macro="">
      <xdr:nvCxnSpPr>
        <xdr:cNvPr id="2" name="Straight Connector 1">
          <a:extLst>
            <a:ext uri="{FF2B5EF4-FFF2-40B4-BE49-F238E27FC236}">
              <a16:creationId xmlns:a16="http://schemas.microsoft.com/office/drawing/2014/main" id="{33F33A11-F161-48AF-874D-85AF7848AB8C}"/>
            </a:ext>
          </a:extLst>
        </xdr:cNvPr>
        <xdr:cNvCxnSpPr/>
      </xdr:nvCxnSpPr>
      <xdr:spPr>
        <a:xfrm>
          <a:off x="9249410" y="10096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1066800</xdr:colOff>
      <xdr:row>0</xdr:row>
      <xdr:rowOff>91440</xdr:rowOff>
    </xdr:from>
    <xdr:to>
      <xdr:col>8</xdr:col>
      <xdr:colOff>330207</xdr:colOff>
      <xdr:row>1</xdr:row>
      <xdr:rowOff>66675</xdr:rowOff>
    </xdr:to>
    <xdr:pic>
      <xdr:nvPicPr>
        <xdr:cNvPr id="5" name="Picture 4">
          <a:extLst>
            <a:ext uri="{FF2B5EF4-FFF2-40B4-BE49-F238E27FC236}">
              <a16:creationId xmlns:a16="http://schemas.microsoft.com/office/drawing/2014/main" id="{EF27F09E-3EFB-4541-B16F-E09BB66864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7840" y="91440"/>
          <a:ext cx="2516512" cy="74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6576060</xdr:colOff>
      <xdr:row>0</xdr:row>
      <xdr:rowOff>154940</xdr:rowOff>
    </xdr:from>
    <xdr:to>
      <xdr:col>5</xdr:col>
      <xdr:colOff>838684</xdr:colOff>
      <xdr:row>1</xdr:row>
      <xdr:rowOff>58465</xdr:rowOff>
    </xdr:to>
    <xdr:pic>
      <xdr:nvPicPr>
        <xdr:cNvPr id="6" name="Picture 5">
          <a:extLst>
            <a:ext uri="{FF2B5EF4-FFF2-40B4-BE49-F238E27FC236}">
              <a16:creationId xmlns:a16="http://schemas.microsoft.com/office/drawing/2014/main" id="{2F26EB9A-CEED-4E51-900B-7E0DB8E49DB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73340" y="154940"/>
          <a:ext cx="1486384" cy="652825"/>
        </a:xfrm>
        <a:prstGeom prst="rect">
          <a:avLst/>
        </a:prstGeom>
      </xdr:spPr>
    </xdr:pic>
    <xdr:clientData/>
  </xdr:twoCellAnchor>
  <xdr:twoCellAnchor>
    <xdr:from>
      <xdr:col>8</xdr:col>
      <xdr:colOff>552450</xdr:colOff>
      <xdr:row>0</xdr:row>
      <xdr:rowOff>143510</xdr:rowOff>
    </xdr:from>
    <xdr:to>
      <xdr:col>10</xdr:col>
      <xdr:colOff>138430</xdr:colOff>
      <xdr:row>0</xdr:row>
      <xdr:rowOff>715010</xdr:rowOff>
    </xdr:to>
    <xdr:sp macro="" textlink="">
      <xdr:nvSpPr>
        <xdr:cNvPr id="7" name="Arrow: Left 6">
          <a:hlinkClick xmlns:r="http://schemas.openxmlformats.org/officeDocument/2006/relationships" r:id="rId3"/>
          <a:extLst>
            <a:ext uri="{FF2B5EF4-FFF2-40B4-BE49-F238E27FC236}">
              <a16:creationId xmlns:a16="http://schemas.microsoft.com/office/drawing/2014/main" id="{14525BE0-506F-4CBB-ACAF-678843608BEF}"/>
            </a:ext>
          </a:extLst>
        </xdr:cNvPr>
        <xdr:cNvSpPr/>
      </xdr:nvSpPr>
      <xdr:spPr>
        <a:xfrm>
          <a:off x="11610975" y="143510"/>
          <a:ext cx="1386205"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8</xdr:col>
      <xdr:colOff>533400</xdr:colOff>
      <xdr:row>1</xdr:row>
      <xdr:rowOff>21590</xdr:rowOff>
    </xdr:from>
    <xdr:to>
      <xdr:col>10</xdr:col>
      <xdr:colOff>165100</xdr:colOff>
      <xdr:row>3</xdr:row>
      <xdr:rowOff>250190</xdr:rowOff>
    </xdr:to>
    <xdr:sp macro="" textlink="">
      <xdr:nvSpPr>
        <xdr:cNvPr id="8" name="Arrow: Left 7">
          <a:hlinkClick xmlns:r="http://schemas.openxmlformats.org/officeDocument/2006/relationships" r:id="rId4"/>
          <a:extLst>
            <a:ext uri="{FF2B5EF4-FFF2-40B4-BE49-F238E27FC236}">
              <a16:creationId xmlns:a16="http://schemas.microsoft.com/office/drawing/2014/main" id="{38DCD1C8-5BD7-4A87-8F94-EF514CABA0F6}"/>
            </a:ext>
          </a:extLst>
        </xdr:cNvPr>
        <xdr:cNvSpPr/>
      </xdr:nvSpPr>
      <xdr:spPr>
        <a:xfrm>
          <a:off x="11591925" y="783590"/>
          <a:ext cx="1431925" cy="60960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925830</xdr:colOff>
      <xdr:row>0</xdr:row>
      <xdr:rowOff>97155</xdr:rowOff>
    </xdr:from>
    <xdr:to>
      <xdr:col>5</xdr:col>
      <xdr:colOff>925830</xdr:colOff>
      <xdr:row>1</xdr:row>
      <xdr:rowOff>20955</xdr:rowOff>
    </xdr:to>
    <xdr:cxnSp macro="">
      <xdr:nvCxnSpPr>
        <xdr:cNvPr id="2" name="Straight Connector 1">
          <a:extLst>
            <a:ext uri="{FF2B5EF4-FFF2-40B4-BE49-F238E27FC236}">
              <a16:creationId xmlns:a16="http://schemas.microsoft.com/office/drawing/2014/main" id="{46AC0F1C-3244-4C48-A6EC-18A4EC11F7D8}"/>
            </a:ext>
          </a:extLst>
        </xdr:cNvPr>
        <xdr:cNvCxnSpPr/>
      </xdr:nvCxnSpPr>
      <xdr:spPr>
        <a:xfrm>
          <a:off x="9249410" y="10096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1074420</xdr:colOff>
      <xdr:row>0</xdr:row>
      <xdr:rowOff>83820</xdr:rowOff>
    </xdr:from>
    <xdr:to>
      <xdr:col>8</xdr:col>
      <xdr:colOff>325762</xdr:colOff>
      <xdr:row>1</xdr:row>
      <xdr:rowOff>59690</xdr:rowOff>
    </xdr:to>
    <xdr:pic>
      <xdr:nvPicPr>
        <xdr:cNvPr id="5" name="Picture 4">
          <a:extLst>
            <a:ext uri="{FF2B5EF4-FFF2-40B4-BE49-F238E27FC236}">
              <a16:creationId xmlns:a16="http://schemas.microsoft.com/office/drawing/2014/main" id="{C4F6A128-FD87-4D85-B14F-06D05E0CFD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95460" y="83820"/>
          <a:ext cx="2516512" cy="74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6529070</xdr:colOff>
      <xdr:row>0</xdr:row>
      <xdr:rowOff>99060</xdr:rowOff>
    </xdr:from>
    <xdr:to>
      <xdr:col>5</xdr:col>
      <xdr:colOff>827889</xdr:colOff>
      <xdr:row>0</xdr:row>
      <xdr:rowOff>745535</xdr:rowOff>
    </xdr:to>
    <xdr:pic>
      <xdr:nvPicPr>
        <xdr:cNvPr id="6" name="Picture 5">
          <a:extLst>
            <a:ext uri="{FF2B5EF4-FFF2-40B4-BE49-F238E27FC236}">
              <a16:creationId xmlns:a16="http://schemas.microsoft.com/office/drawing/2014/main" id="{F26A3ADD-49E2-46E2-8883-ABFB2737582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6350" y="99060"/>
          <a:ext cx="1515594" cy="649015"/>
        </a:xfrm>
        <a:prstGeom prst="rect">
          <a:avLst/>
        </a:prstGeom>
      </xdr:spPr>
    </xdr:pic>
    <xdr:clientData/>
  </xdr:twoCellAnchor>
  <xdr:twoCellAnchor>
    <xdr:from>
      <xdr:col>8</xdr:col>
      <xdr:colOff>571500</xdr:colOff>
      <xdr:row>0</xdr:row>
      <xdr:rowOff>143510</xdr:rowOff>
    </xdr:from>
    <xdr:to>
      <xdr:col>10</xdr:col>
      <xdr:colOff>138430</xdr:colOff>
      <xdr:row>0</xdr:row>
      <xdr:rowOff>715010</xdr:rowOff>
    </xdr:to>
    <xdr:sp macro="" textlink="">
      <xdr:nvSpPr>
        <xdr:cNvPr id="7" name="Arrow: Left 6">
          <a:hlinkClick xmlns:r="http://schemas.openxmlformats.org/officeDocument/2006/relationships" r:id="rId3"/>
          <a:extLst>
            <a:ext uri="{FF2B5EF4-FFF2-40B4-BE49-F238E27FC236}">
              <a16:creationId xmlns:a16="http://schemas.microsoft.com/office/drawing/2014/main" id="{09C6A0F4-62D1-4253-BDDB-85EB72394CB6}"/>
            </a:ext>
          </a:extLst>
        </xdr:cNvPr>
        <xdr:cNvSpPr/>
      </xdr:nvSpPr>
      <xdr:spPr>
        <a:xfrm>
          <a:off x="11630025" y="143510"/>
          <a:ext cx="1367155"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8</xdr:col>
      <xdr:colOff>552450</xdr:colOff>
      <xdr:row>1</xdr:row>
      <xdr:rowOff>21590</xdr:rowOff>
    </xdr:from>
    <xdr:to>
      <xdr:col>10</xdr:col>
      <xdr:colOff>165100</xdr:colOff>
      <xdr:row>3</xdr:row>
      <xdr:rowOff>250190</xdr:rowOff>
    </xdr:to>
    <xdr:sp macro="" textlink="">
      <xdr:nvSpPr>
        <xdr:cNvPr id="8" name="Arrow: Left 7">
          <a:hlinkClick xmlns:r="http://schemas.openxmlformats.org/officeDocument/2006/relationships" r:id="rId4"/>
          <a:extLst>
            <a:ext uri="{FF2B5EF4-FFF2-40B4-BE49-F238E27FC236}">
              <a16:creationId xmlns:a16="http://schemas.microsoft.com/office/drawing/2014/main" id="{A58DABA6-8CCF-491E-81B5-CB879E054A88}"/>
            </a:ext>
          </a:extLst>
        </xdr:cNvPr>
        <xdr:cNvSpPr/>
      </xdr:nvSpPr>
      <xdr:spPr>
        <a:xfrm>
          <a:off x="11610975" y="783590"/>
          <a:ext cx="1412875" cy="60960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925830</xdr:colOff>
      <xdr:row>0</xdr:row>
      <xdr:rowOff>97155</xdr:rowOff>
    </xdr:from>
    <xdr:to>
      <xdr:col>5</xdr:col>
      <xdr:colOff>925830</xdr:colOff>
      <xdr:row>1</xdr:row>
      <xdr:rowOff>20955</xdr:rowOff>
    </xdr:to>
    <xdr:cxnSp macro="">
      <xdr:nvCxnSpPr>
        <xdr:cNvPr id="2" name="Straight Connector 1">
          <a:extLst>
            <a:ext uri="{FF2B5EF4-FFF2-40B4-BE49-F238E27FC236}">
              <a16:creationId xmlns:a16="http://schemas.microsoft.com/office/drawing/2014/main" id="{8D185B8C-8181-41C3-831C-72D1761238C1}"/>
            </a:ext>
          </a:extLst>
        </xdr:cNvPr>
        <xdr:cNvCxnSpPr/>
      </xdr:nvCxnSpPr>
      <xdr:spPr>
        <a:xfrm>
          <a:off x="9249410" y="10096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1059180</xdr:colOff>
      <xdr:row>0</xdr:row>
      <xdr:rowOff>106680</xdr:rowOff>
    </xdr:from>
    <xdr:to>
      <xdr:col>8</xdr:col>
      <xdr:colOff>295282</xdr:colOff>
      <xdr:row>1</xdr:row>
      <xdr:rowOff>106680</xdr:rowOff>
    </xdr:to>
    <xdr:pic>
      <xdr:nvPicPr>
        <xdr:cNvPr id="5" name="Picture 4">
          <a:extLst>
            <a:ext uri="{FF2B5EF4-FFF2-40B4-BE49-F238E27FC236}">
              <a16:creationId xmlns:a16="http://schemas.microsoft.com/office/drawing/2014/main" id="{23032632-50F5-483D-B0FD-5BB26219D9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80220" y="106680"/>
          <a:ext cx="2516512" cy="740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6567170</xdr:colOff>
      <xdr:row>0</xdr:row>
      <xdr:rowOff>143510</xdr:rowOff>
    </xdr:from>
    <xdr:to>
      <xdr:col>5</xdr:col>
      <xdr:colOff>831064</xdr:colOff>
      <xdr:row>1</xdr:row>
      <xdr:rowOff>20365</xdr:rowOff>
    </xdr:to>
    <xdr:pic>
      <xdr:nvPicPr>
        <xdr:cNvPr id="6" name="Picture 5">
          <a:extLst>
            <a:ext uri="{FF2B5EF4-FFF2-40B4-BE49-F238E27FC236}">
              <a16:creationId xmlns:a16="http://schemas.microsoft.com/office/drawing/2014/main" id="{44B080A0-9B99-4BFA-B2FA-18F7637E8AD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64450" y="143510"/>
          <a:ext cx="1485114" cy="647745"/>
        </a:xfrm>
        <a:prstGeom prst="rect">
          <a:avLst/>
        </a:prstGeom>
      </xdr:spPr>
    </xdr:pic>
    <xdr:clientData/>
  </xdr:twoCellAnchor>
  <xdr:twoCellAnchor>
    <xdr:from>
      <xdr:col>8</xdr:col>
      <xdr:colOff>552450</xdr:colOff>
      <xdr:row>0</xdr:row>
      <xdr:rowOff>143510</xdr:rowOff>
    </xdr:from>
    <xdr:to>
      <xdr:col>10</xdr:col>
      <xdr:colOff>138430</xdr:colOff>
      <xdr:row>0</xdr:row>
      <xdr:rowOff>715010</xdr:rowOff>
    </xdr:to>
    <xdr:sp macro="" textlink="">
      <xdr:nvSpPr>
        <xdr:cNvPr id="7" name="Arrow: Left 6">
          <a:hlinkClick xmlns:r="http://schemas.openxmlformats.org/officeDocument/2006/relationships" r:id="rId3"/>
          <a:extLst>
            <a:ext uri="{FF2B5EF4-FFF2-40B4-BE49-F238E27FC236}">
              <a16:creationId xmlns:a16="http://schemas.microsoft.com/office/drawing/2014/main" id="{355422D9-8D95-4926-88D0-DA471AA45E04}"/>
            </a:ext>
          </a:extLst>
        </xdr:cNvPr>
        <xdr:cNvSpPr/>
      </xdr:nvSpPr>
      <xdr:spPr>
        <a:xfrm>
          <a:off x="11610975" y="143510"/>
          <a:ext cx="1386205"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9</xdr:col>
      <xdr:colOff>0</xdr:colOff>
      <xdr:row>1</xdr:row>
      <xdr:rowOff>21590</xdr:rowOff>
    </xdr:from>
    <xdr:to>
      <xdr:col>10</xdr:col>
      <xdr:colOff>165100</xdr:colOff>
      <xdr:row>3</xdr:row>
      <xdr:rowOff>250190</xdr:rowOff>
    </xdr:to>
    <xdr:sp macro="" textlink="">
      <xdr:nvSpPr>
        <xdr:cNvPr id="8" name="Arrow: Left 7">
          <a:hlinkClick xmlns:r="http://schemas.openxmlformats.org/officeDocument/2006/relationships" r:id="rId4"/>
          <a:extLst>
            <a:ext uri="{FF2B5EF4-FFF2-40B4-BE49-F238E27FC236}">
              <a16:creationId xmlns:a16="http://schemas.microsoft.com/office/drawing/2014/main" id="{893FAAAF-8109-44A9-8FBA-79AB19339D25}"/>
            </a:ext>
          </a:extLst>
        </xdr:cNvPr>
        <xdr:cNvSpPr/>
      </xdr:nvSpPr>
      <xdr:spPr>
        <a:xfrm>
          <a:off x="11639550" y="783590"/>
          <a:ext cx="1384300" cy="60960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0</xdr:colOff>
      <xdr:row>2</xdr:row>
      <xdr:rowOff>0</xdr:rowOff>
    </xdr:from>
    <xdr:to>
      <xdr:col>11</xdr:col>
      <xdr:colOff>1371600</xdr:colOff>
      <xdr:row>5</xdr:row>
      <xdr:rowOff>22860</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A5B1C6F9-B4FD-4279-A85D-2FB991F58A5C}"/>
            </a:ext>
          </a:extLst>
        </xdr:cNvPr>
        <xdr:cNvSpPr/>
      </xdr:nvSpPr>
      <xdr:spPr>
        <a:xfrm>
          <a:off x="8206740" y="381000"/>
          <a:ext cx="137160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editAs="oneCell">
    <xdr:from>
      <xdr:col>13</xdr:col>
      <xdr:colOff>546100</xdr:colOff>
      <xdr:row>1</xdr:row>
      <xdr:rowOff>19050</xdr:rowOff>
    </xdr:from>
    <xdr:to>
      <xdr:col>15</xdr:col>
      <xdr:colOff>631674</xdr:colOff>
      <xdr:row>4</xdr:row>
      <xdr:rowOff>97835</xdr:rowOff>
    </xdr:to>
    <xdr:pic>
      <xdr:nvPicPr>
        <xdr:cNvPr id="3" name="Picture 2">
          <a:extLst>
            <a:ext uri="{FF2B5EF4-FFF2-40B4-BE49-F238E27FC236}">
              <a16:creationId xmlns:a16="http://schemas.microsoft.com/office/drawing/2014/main" id="{504E43B8-02A1-480A-ACA6-C466CC7D261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18850" y="209550"/>
          <a:ext cx="1488924" cy="637585"/>
        </a:xfrm>
        <a:prstGeom prst="rect">
          <a:avLst/>
        </a:prstGeom>
      </xdr:spPr>
    </xdr:pic>
    <xdr:clientData/>
  </xdr:twoCellAnchor>
  <xdr:twoCellAnchor>
    <xdr:from>
      <xdr:col>15</xdr:col>
      <xdr:colOff>965200</xdr:colOff>
      <xdr:row>1</xdr:row>
      <xdr:rowOff>12700</xdr:rowOff>
    </xdr:from>
    <xdr:to>
      <xdr:col>15</xdr:col>
      <xdr:colOff>965200</xdr:colOff>
      <xdr:row>4</xdr:row>
      <xdr:rowOff>139700</xdr:rowOff>
    </xdr:to>
    <xdr:cxnSp macro="">
      <xdr:nvCxnSpPr>
        <xdr:cNvPr id="4" name="Straight Connector 3">
          <a:extLst>
            <a:ext uri="{FF2B5EF4-FFF2-40B4-BE49-F238E27FC236}">
              <a16:creationId xmlns:a16="http://schemas.microsoft.com/office/drawing/2014/main" id="{F6975B7E-FAF8-4B18-91C3-EC0C28734A9D}"/>
            </a:ext>
          </a:extLst>
        </xdr:cNvPr>
        <xdr:cNvCxnSpPr/>
      </xdr:nvCxnSpPr>
      <xdr:spPr>
        <a:xfrm>
          <a:off x="12941300" y="203200"/>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1270000</xdr:colOff>
      <xdr:row>0</xdr:row>
      <xdr:rowOff>165100</xdr:rowOff>
    </xdr:from>
    <xdr:to>
      <xdr:col>19</xdr:col>
      <xdr:colOff>977907</xdr:colOff>
      <xdr:row>4</xdr:row>
      <xdr:rowOff>149860</xdr:rowOff>
    </xdr:to>
    <xdr:pic>
      <xdr:nvPicPr>
        <xdr:cNvPr id="5" name="Picture 4">
          <a:extLst>
            <a:ext uri="{FF2B5EF4-FFF2-40B4-BE49-F238E27FC236}">
              <a16:creationId xmlns:a16="http://schemas.microsoft.com/office/drawing/2014/main" id="{A57A7CF2-0A43-45A4-BDC9-639625F338B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246100" y="165100"/>
          <a:ext cx="2517782" cy="734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3</xdr:col>
      <xdr:colOff>190500</xdr:colOff>
      <xdr:row>0</xdr:row>
      <xdr:rowOff>95250</xdr:rowOff>
    </xdr:from>
    <xdr:to>
      <xdr:col>4</xdr:col>
      <xdr:colOff>438150</xdr:colOff>
      <xdr:row>3</xdr:row>
      <xdr:rowOff>35560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84775BB4-D41B-460C-8A06-0ACCC0CB179F}"/>
            </a:ext>
          </a:extLst>
        </xdr:cNvPr>
        <xdr:cNvSpPr/>
      </xdr:nvSpPr>
      <xdr:spPr>
        <a:xfrm>
          <a:off x="5238750" y="95250"/>
          <a:ext cx="1416050" cy="59436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editAs="oneCell">
    <xdr:from>
      <xdr:col>4</xdr:col>
      <xdr:colOff>749300</xdr:colOff>
      <xdr:row>0</xdr:row>
      <xdr:rowOff>69850</xdr:rowOff>
    </xdr:from>
    <xdr:to>
      <xdr:col>5</xdr:col>
      <xdr:colOff>1069824</xdr:colOff>
      <xdr:row>3</xdr:row>
      <xdr:rowOff>47035</xdr:rowOff>
    </xdr:to>
    <xdr:pic>
      <xdr:nvPicPr>
        <xdr:cNvPr id="4" name="Picture 3">
          <a:extLst>
            <a:ext uri="{FF2B5EF4-FFF2-40B4-BE49-F238E27FC236}">
              <a16:creationId xmlns:a16="http://schemas.microsoft.com/office/drawing/2014/main" id="{EBC2078B-E06C-4C98-AFBB-A288655D80B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65950" y="69850"/>
          <a:ext cx="1488924" cy="637585"/>
        </a:xfrm>
        <a:prstGeom prst="rect">
          <a:avLst/>
        </a:prstGeom>
      </xdr:spPr>
    </xdr:pic>
    <xdr:clientData/>
  </xdr:twoCellAnchor>
  <xdr:twoCellAnchor>
    <xdr:from>
      <xdr:col>6</xdr:col>
      <xdr:colOff>0</xdr:colOff>
      <xdr:row>0</xdr:row>
      <xdr:rowOff>50800</xdr:rowOff>
    </xdr:from>
    <xdr:to>
      <xdr:col>6</xdr:col>
      <xdr:colOff>0</xdr:colOff>
      <xdr:row>4</xdr:row>
      <xdr:rowOff>127000</xdr:rowOff>
    </xdr:to>
    <xdr:cxnSp macro="">
      <xdr:nvCxnSpPr>
        <xdr:cNvPr id="5" name="Straight Connector 4">
          <a:extLst>
            <a:ext uri="{FF2B5EF4-FFF2-40B4-BE49-F238E27FC236}">
              <a16:creationId xmlns:a16="http://schemas.microsoft.com/office/drawing/2014/main" id="{1A778A40-C54D-4AB6-A312-37C9C49C4406}"/>
            </a:ext>
          </a:extLst>
        </xdr:cNvPr>
        <xdr:cNvCxnSpPr/>
      </xdr:nvCxnSpPr>
      <xdr:spPr>
        <a:xfrm>
          <a:off x="8553450" y="50800"/>
          <a:ext cx="0" cy="9144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209550</xdr:colOff>
      <xdr:row>0</xdr:row>
      <xdr:rowOff>101600</xdr:rowOff>
    </xdr:from>
    <xdr:to>
      <xdr:col>9</xdr:col>
      <xdr:colOff>276232</xdr:colOff>
      <xdr:row>4</xdr:row>
      <xdr:rowOff>635</xdr:rowOff>
    </xdr:to>
    <xdr:pic>
      <xdr:nvPicPr>
        <xdr:cNvPr id="6" name="Picture 5">
          <a:extLst>
            <a:ext uri="{FF2B5EF4-FFF2-40B4-BE49-F238E27FC236}">
              <a16:creationId xmlns:a16="http://schemas.microsoft.com/office/drawing/2014/main" id="{34003C49-0A79-4970-A6C9-F58125C0D8A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63000" y="101600"/>
          <a:ext cx="2517782" cy="734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3</xdr:col>
      <xdr:colOff>190500</xdr:colOff>
      <xdr:row>0</xdr:row>
      <xdr:rowOff>95250</xdr:rowOff>
    </xdr:from>
    <xdr:to>
      <xdr:col>4</xdr:col>
      <xdr:colOff>438150</xdr:colOff>
      <xdr:row>3</xdr:row>
      <xdr:rowOff>35560</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F42000EC-7C6A-405D-B546-CED75294F9EA}"/>
            </a:ext>
          </a:extLst>
        </xdr:cNvPr>
        <xdr:cNvSpPr/>
      </xdr:nvSpPr>
      <xdr:spPr>
        <a:xfrm>
          <a:off x="5238750" y="95250"/>
          <a:ext cx="1416050" cy="59436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editAs="oneCell">
    <xdr:from>
      <xdr:col>4</xdr:col>
      <xdr:colOff>749300</xdr:colOff>
      <xdr:row>0</xdr:row>
      <xdr:rowOff>69850</xdr:rowOff>
    </xdr:from>
    <xdr:to>
      <xdr:col>5</xdr:col>
      <xdr:colOff>1069824</xdr:colOff>
      <xdr:row>3</xdr:row>
      <xdr:rowOff>53385</xdr:rowOff>
    </xdr:to>
    <xdr:pic>
      <xdr:nvPicPr>
        <xdr:cNvPr id="4" name="Picture 3">
          <a:extLst>
            <a:ext uri="{FF2B5EF4-FFF2-40B4-BE49-F238E27FC236}">
              <a16:creationId xmlns:a16="http://schemas.microsoft.com/office/drawing/2014/main" id="{23B1FD38-39DE-4DA4-99D3-B1F6690544A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65950" y="69850"/>
          <a:ext cx="1488924" cy="637585"/>
        </a:xfrm>
        <a:prstGeom prst="rect">
          <a:avLst/>
        </a:prstGeom>
      </xdr:spPr>
    </xdr:pic>
    <xdr:clientData/>
  </xdr:twoCellAnchor>
  <xdr:twoCellAnchor>
    <xdr:from>
      <xdr:col>6</xdr:col>
      <xdr:colOff>0</xdr:colOff>
      <xdr:row>0</xdr:row>
      <xdr:rowOff>50800</xdr:rowOff>
    </xdr:from>
    <xdr:to>
      <xdr:col>6</xdr:col>
      <xdr:colOff>0</xdr:colOff>
      <xdr:row>4</xdr:row>
      <xdr:rowOff>50800</xdr:rowOff>
    </xdr:to>
    <xdr:cxnSp macro="">
      <xdr:nvCxnSpPr>
        <xdr:cNvPr id="5" name="Straight Connector 4">
          <a:extLst>
            <a:ext uri="{FF2B5EF4-FFF2-40B4-BE49-F238E27FC236}">
              <a16:creationId xmlns:a16="http://schemas.microsoft.com/office/drawing/2014/main" id="{1FAB2F95-93D1-406C-A10F-41366894D867}"/>
            </a:ext>
          </a:extLst>
        </xdr:cNvPr>
        <xdr:cNvCxnSpPr/>
      </xdr:nvCxnSpPr>
      <xdr:spPr>
        <a:xfrm>
          <a:off x="9740900" y="50800"/>
          <a:ext cx="0" cy="8382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209550</xdr:colOff>
      <xdr:row>0</xdr:row>
      <xdr:rowOff>101600</xdr:rowOff>
    </xdr:from>
    <xdr:to>
      <xdr:col>9</xdr:col>
      <xdr:colOff>276232</xdr:colOff>
      <xdr:row>3</xdr:row>
      <xdr:rowOff>181610</xdr:rowOff>
    </xdr:to>
    <xdr:pic>
      <xdr:nvPicPr>
        <xdr:cNvPr id="6" name="Picture 5">
          <a:extLst>
            <a:ext uri="{FF2B5EF4-FFF2-40B4-BE49-F238E27FC236}">
              <a16:creationId xmlns:a16="http://schemas.microsoft.com/office/drawing/2014/main" id="{18B513AB-93AB-4E5E-807A-7803A518AFB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763000" y="101600"/>
          <a:ext cx="2517782" cy="734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310845</xdr:colOff>
      <xdr:row>5</xdr:row>
      <xdr:rowOff>177800</xdr:rowOff>
    </xdr:from>
    <xdr:to>
      <xdr:col>5</xdr:col>
      <xdr:colOff>0</xdr:colOff>
      <xdr:row>8</xdr:row>
      <xdr:rowOff>63500</xdr:rowOff>
    </xdr:to>
    <xdr:sp macro="" textlink="">
      <xdr:nvSpPr>
        <xdr:cNvPr id="2" name="TextBox 1">
          <a:extLst>
            <a:ext uri="{FF2B5EF4-FFF2-40B4-BE49-F238E27FC236}">
              <a16:creationId xmlns:a16="http://schemas.microsoft.com/office/drawing/2014/main" id="{1071FC9F-1C7B-4100-B91A-64934CFEF65F}"/>
            </a:ext>
          </a:extLst>
        </xdr:cNvPr>
        <xdr:cNvSpPr txBox="1"/>
      </xdr:nvSpPr>
      <xdr:spPr>
        <a:xfrm>
          <a:off x="314020" y="1133475"/>
          <a:ext cx="9201455" cy="466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3000" b="1" i="0" u="none" strike="noStrike" kern="0" cap="none" spc="0" normalizeH="0" baseline="0" noProof="0">
              <a:ln>
                <a:noFill/>
              </a:ln>
              <a:solidFill>
                <a:srgbClr val="0054A0"/>
              </a:solidFill>
              <a:effectLst/>
              <a:uLnTx/>
              <a:uFillTx/>
              <a:latin typeface="+mn-lt"/>
              <a:ea typeface="+mn-ea"/>
              <a:cs typeface="+mn-cs"/>
            </a:rPr>
            <a:t>Sources</a:t>
          </a:r>
        </a:p>
      </xdr:txBody>
    </xdr:sp>
    <xdr:clientData/>
  </xdr:twoCellAnchor>
  <xdr:twoCellAnchor editAs="oneCell">
    <xdr:from>
      <xdr:col>2</xdr:col>
      <xdr:colOff>2956560</xdr:colOff>
      <xdr:row>1</xdr:row>
      <xdr:rowOff>152400</xdr:rowOff>
    </xdr:from>
    <xdr:to>
      <xdr:col>2</xdr:col>
      <xdr:colOff>5593080</xdr:colOff>
      <xdr:row>5</xdr:row>
      <xdr:rowOff>240698</xdr:rowOff>
    </xdr:to>
    <xdr:pic>
      <xdr:nvPicPr>
        <xdr:cNvPr id="3" name="Picture 2">
          <a:extLst>
            <a:ext uri="{FF2B5EF4-FFF2-40B4-BE49-F238E27FC236}">
              <a16:creationId xmlns:a16="http://schemas.microsoft.com/office/drawing/2014/main" id="{E5EEA349-C894-49B3-8A4D-0DFC96F8BB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9960" y="335280"/>
          <a:ext cx="2636520" cy="8960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1242061</xdr:colOff>
      <xdr:row>2</xdr:row>
      <xdr:rowOff>20429</xdr:rowOff>
    </xdr:from>
    <xdr:to>
      <xdr:col>2</xdr:col>
      <xdr:colOff>2610547</xdr:colOff>
      <xdr:row>5</xdr:row>
      <xdr:rowOff>53341</xdr:rowOff>
    </xdr:to>
    <xdr:pic>
      <xdr:nvPicPr>
        <xdr:cNvPr id="4" name="Picture 3">
          <a:extLst>
            <a:ext uri="{FF2B5EF4-FFF2-40B4-BE49-F238E27FC236}">
              <a16:creationId xmlns:a16="http://schemas.microsoft.com/office/drawing/2014/main" id="{BA9FFB27-BDB3-4CB1-BF5B-C315244C955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5461" y="386189"/>
          <a:ext cx="1368486" cy="657752"/>
        </a:xfrm>
        <a:prstGeom prst="rect">
          <a:avLst/>
        </a:prstGeom>
      </xdr:spPr>
    </xdr:pic>
    <xdr:clientData/>
  </xdr:twoCellAnchor>
  <xdr:twoCellAnchor>
    <xdr:from>
      <xdr:col>2</xdr:col>
      <xdr:colOff>2769319</xdr:colOff>
      <xdr:row>1</xdr:row>
      <xdr:rowOff>152400</xdr:rowOff>
    </xdr:from>
    <xdr:to>
      <xdr:col>2</xdr:col>
      <xdr:colOff>2769319</xdr:colOff>
      <xdr:row>5</xdr:row>
      <xdr:rowOff>19050</xdr:rowOff>
    </xdr:to>
    <xdr:cxnSp macro="">
      <xdr:nvCxnSpPr>
        <xdr:cNvPr id="5" name="Straight Connector 4">
          <a:extLst>
            <a:ext uri="{FF2B5EF4-FFF2-40B4-BE49-F238E27FC236}">
              <a16:creationId xmlns:a16="http://schemas.microsoft.com/office/drawing/2014/main" id="{4F581219-E4ED-450B-89FC-A589E0EC6A81}"/>
            </a:ext>
          </a:extLst>
        </xdr:cNvPr>
        <xdr:cNvCxnSpPr/>
      </xdr:nvCxnSpPr>
      <xdr:spPr>
        <a:xfrm>
          <a:off x="3296369" y="333375"/>
          <a:ext cx="0" cy="6667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xdr:row>
      <xdr:rowOff>0</xdr:rowOff>
    </xdr:from>
    <xdr:to>
      <xdr:col>4</xdr:col>
      <xdr:colOff>670560</xdr:colOff>
      <xdr:row>5</xdr:row>
      <xdr:rowOff>127000</xdr:rowOff>
    </xdr:to>
    <xdr:sp macro="" textlink="">
      <xdr:nvSpPr>
        <xdr:cNvPr id="6" name="Arrow: Left 5">
          <a:hlinkClick xmlns:r="http://schemas.openxmlformats.org/officeDocument/2006/relationships" r:id="rId3"/>
          <a:extLst>
            <a:ext uri="{FF2B5EF4-FFF2-40B4-BE49-F238E27FC236}">
              <a16:creationId xmlns:a16="http://schemas.microsoft.com/office/drawing/2014/main" id="{1144299B-6B9E-4138-BEB2-5485216731B3}"/>
            </a:ext>
          </a:extLst>
        </xdr:cNvPr>
        <xdr:cNvSpPr/>
      </xdr:nvSpPr>
      <xdr:spPr>
        <a:xfrm>
          <a:off x="8138160" y="548640"/>
          <a:ext cx="1371600" cy="56896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1739900</xdr:colOff>
      <xdr:row>3</xdr:row>
      <xdr:rowOff>0</xdr:rowOff>
    </xdr:from>
    <xdr:to>
      <xdr:col>1</xdr:col>
      <xdr:colOff>4187621</xdr:colOff>
      <xdr:row>4</xdr:row>
      <xdr:rowOff>532765</xdr:rowOff>
    </xdr:to>
    <xdr:pic>
      <xdr:nvPicPr>
        <xdr:cNvPr id="2" name="Picture 1">
          <a:extLst>
            <a:ext uri="{FF2B5EF4-FFF2-40B4-BE49-F238E27FC236}">
              <a16:creationId xmlns:a16="http://schemas.microsoft.com/office/drawing/2014/main" id="{FC9C2BAD-50C5-47FC-8655-9EFD41A628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4200" y="920750"/>
          <a:ext cx="2422321" cy="716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225425</xdr:colOff>
      <xdr:row>3</xdr:row>
      <xdr:rowOff>99168</xdr:rowOff>
    </xdr:from>
    <xdr:to>
      <xdr:col>1</xdr:col>
      <xdr:colOff>1368486</xdr:colOff>
      <xdr:row>4</xdr:row>
      <xdr:rowOff>415414</xdr:rowOff>
    </xdr:to>
    <xdr:pic>
      <xdr:nvPicPr>
        <xdr:cNvPr id="3" name="Picture 2">
          <a:extLst>
            <a:ext uri="{FF2B5EF4-FFF2-40B4-BE49-F238E27FC236}">
              <a16:creationId xmlns:a16="http://schemas.microsoft.com/office/drawing/2014/main" id="{FC608861-45C6-439E-9AEF-148B1BD8A90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9725" y="1019918"/>
          <a:ext cx="1111311" cy="486426"/>
        </a:xfrm>
        <a:prstGeom prst="rect">
          <a:avLst/>
        </a:prstGeom>
      </xdr:spPr>
    </xdr:pic>
    <xdr:clientData/>
  </xdr:twoCellAnchor>
  <xdr:twoCellAnchor>
    <xdr:from>
      <xdr:col>1</xdr:col>
      <xdr:colOff>1518369</xdr:colOff>
      <xdr:row>3</xdr:row>
      <xdr:rowOff>69850</xdr:rowOff>
    </xdr:from>
    <xdr:to>
      <xdr:col>1</xdr:col>
      <xdr:colOff>1518369</xdr:colOff>
      <xdr:row>4</xdr:row>
      <xdr:rowOff>488950</xdr:rowOff>
    </xdr:to>
    <xdr:cxnSp macro="">
      <xdr:nvCxnSpPr>
        <xdr:cNvPr id="4" name="Straight Connector 3">
          <a:extLst>
            <a:ext uri="{FF2B5EF4-FFF2-40B4-BE49-F238E27FC236}">
              <a16:creationId xmlns:a16="http://schemas.microsoft.com/office/drawing/2014/main" id="{36AC01A1-554F-4DA8-9B2A-C52ABE00E0B0}"/>
            </a:ext>
          </a:extLst>
        </xdr:cNvPr>
        <xdr:cNvCxnSpPr/>
      </xdr:nvCxnSpPr>
      <xdr:spPr>
        <a:xfrm>
          <a:off x="1632669" y="990600"/>
          <a:ext cx="0" cy="6032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1739900</xdr:colOff>
      <xdr:row>3</xdr:row>
      <xdr:rowOff>0</xdr:rowOff>
    </xdr:from>
    <xdr:to>
      <xdr:col>1</xdr:col>
      <xdr:colOff>4178731</xdr:colOff>
      <xdr:row>4</xdr:row>
      <xdr:rowOff>535305</xdr:rowOff>
    </xdr:to>
    <xdr:pic>
      <xdr:nvPicPr>
        <xdr:cNvPr id="2" name="Picture 1">
          <a:extLst>
            <a:ext uri="{FF2B5EF4-FFF2-40B4-BE49-F238E27FC236}">
              <a16:creationId xmlns:a16="http://schemas.microsoft.com/office/drawing/2014/main" id="{CBBE3644-08DC-4195-8DE7-A8F982CF9BB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4040" y="632460"/>
          <a:ext cx="2438831" cy="715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225425</xdr:colOff>
      <xdr:row>3</xdr:row>
      <xdr:rowOff>99168</xdr:rowOff>
    </xdr:from>
    <xdr:to>
      <xdr:col>1</xdr:col>
      <xdr:colOff>1355786</xdr:colOff>
      <xdr:row>4</xdr:row>
      <xdr:rowOff>407794</xdr:rowOff>
    </xdr:to>
    <xdr:pic>
      <xdr:nvPicPr>
        <xdr:cNvPr id="3" name="Picture 2">
          <a:extLst>
            <a:ext uri="{FF2B5EF4-FFF2-40B4-BE49-F238E27FC236}">
              <a16:creationId xmlns:a16="http://schemas.microsoft.com/office/drawing/2014/main" id="{9D5F39A2-ACA9-4359-9D63-3AF7A47D7E7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2105" y="729088"/>
          <a:ext cx="1127821" cy="488966"/>
        </a:xfrm>
        <a:prstGeom prst="rect">
          <a:avLst/>
        </a:prstGeom>
      </xdr:spPr>
    </xdr:pic>
    <xdr:clientData/>
  </xdr:twoCellAnchor>
  <xdr:twoCellAnchor>
    <xdr:from>
      <xdr:col>1</xdr:col>
      <xdr:colOff>1518369</xdr:colOff>
      <xdr:row>3</xdr:row>
      <xdr:rowOff>69850</xdr:rowOff>
    </xdr:from>
    <xdr:to>
      <xdr:col>1</xdr:col>
      <xdr:colOff>1518369</xdr:colOff>
      <xdr:row>4</xdr:row>
      <xdr:rowOff>488950</xdr:rowOff>
    </xdr:to>
    <xdr:cxnSp macro="">
      <xdr:nvCxnSpPr>
        <xdr:cNvPr id="4" name="Straight Connector 3">
          <a:extLst>
            <a:ext uri="{FF2B5EF4-FFF2-40B4-BE49-F238E27FC236}">
              <a16:creationId xmlns:a16="http://schemas.microsoft.com/office/drawing/2014/main" id="{B1432413-87A7-452E-8A0E-4BE9F5885B33}"/>
            </a:ext>
          </a:extLst>
        </xdr:cNvPr>
        <xdr:cNvCxnSpPr/>
      </xdr:nvCxnSpPr>
      <xdr:spPr>
        <a:xfrm>
          <a:off x="1623779" y="701040"/>
          <a:ext cx="0" cy="60198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171981</xdr:colOff>
      <xdr:row>0</xdr:row>
      <xdr:rowOff>61913</xdr:rowOff>
    </xdr:from>
    <xdr:to>
      <xdr:col>30</xdr:col>
      <xdr:colOff>67002</xdr:colOff>
      <xdr:row>1</xdr:row>
      <xdr:rowOff>60008</xdr:rowOff>
    </xdr:to>
    <xdr:pic>
      <xdr:nvPicPr>
        <xdr:cNvPr id="2" name="Picture 1">
          <a:extLst>
            <a:ext uri="{FF2B5EF4-FFF2-40B4-BE49-F238E27FC236}">
              <a16:creationId xmlns:a16="http://schemas.microsoft.com/office/drawing/2014/main" id="{D9FA18FB-1E61-4C45-A773-2C1AF829E83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50581" y="61913"/>
          <a:ext cx="2457246" cy="746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26989</xdr:colOff>
      <xdr:row>0</xdr:row>
      <xdr:rowOff>126154</xdr:rowOff>
    </xdr:from>
    <xdr:to>
      <xdr:col>19</xdr:col>
      <xdr:colOff>73617</xdr:colOff>
      <xdr:row>0</xdr:row>
      <xdr:rowOff>641155</xdr:rowOff>
    </xdr:to>
    <xdr:pic>
      <xdr:nvPicPr>
        <xdr:cNvPr id="3" name="Picture 2">
          <a:extLst>
            <a:ext uri="{FF2B5EF4-FFF2-40B4-BE49-F238E27FC236}">
              <a16:creationId xmlns:a16="http://schemas.microsoft.com/office/drawing/2014/main" id="{8B2F5573-CD48-42FE-A17D-CD2B5E8C8B2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72089" y="126154"/>
          <a:ext cx="1127186" cy="495316"/>
        </a:xfrm>
        <a:prstGeom prst="rect">
          <a:avLst/>
        </a:prstGeom>
      </xdr:spPr>
    </xdr:pic>
    <xdr:clientData/>
  </xdr:twoCellAnchor>
  <xdr:twoCellAnchor>
    <xdr:from>
      <xdr:col>19</xdr:col>
      <xdr:colOff>191750</xdr:colOff>
      <xdr:row>0</xdr:row>
      <xdr:rowOff>86254</xdr:rowOff>
    </xdr:from>
    <xdr:to>
      <xdr:col>19</xdr:col>
      <xdr:colOff>191750</xdr:colOff>
      <xdr:row>1</xdr:row>
      <xdr:rowOff>10054</xdr:rowOff>
    </xdr:to>
    <xdr:cxnSp macro="">
      <xdr:nvCxnSpPr>
        <xdr:cNvPr id="4" name="Straight Connector 3">
          <a:extLst>
            <a:ext uri="{FF2B5EF4-FFF2-40B4-BE49-F238E27FC236}">
              <a16:creationId xmlns:a16="http://schemas.microsoft.com/office/drawing/2014/main" id="{D202324B-C7C6-44DD-ACEC-052F3AE0EA6E}"/>
            </a:ext>
          </a:extLst>
        </xdr:cNvPr>
        <xdr:cNvCxnSpPr/>
      </xdr:nvCxnSpPr>
      <xdr:spPr>
        <a:xfrm>
          <a:off x="6520583" y="86254"/>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175260</xdr:colOff>
      <xdr:row>0</xdr:row>
      <xdr:rowOff>198120</xdr:rowOff>
    </xdr:from>
    <xdr:to>
      <xdr:col>9</xdr:col>
      <xdr:colOff>190500</xdr:colOff>
      <xdr:row>1</xdr:row>
      <xdr:rowOff>7620</xdr:rowOff>
    </xdr:to>
    <xdr:sp macro="" textlink="">
      <xdr:nvSpPr>
        <xdr:cNvPr id="8" name="Arrow: Left 7">
          <a:hlinkClick xmlns:r="http://schemas.openxmlformats.org/officeDocument/2006/relationships" r:id="rId3"/>
          <a:extLst>
            <a:ext uri="{FF2B5EF4-FFF2-40B4-BE49-F238E27FC236}">
              <a16:creationId xmlns:a16="http://schemas.microsoft.com/office/drawing/2014/main" id="{41FFA696-7889-4535-92B1-324BDA9EE6FD}"/>
            </a:ext>
          </a:extLst>
        </xdr:cNvPr>
        <xdr:cNvSpPr/>
      </xdr:nvSpPr>
      <xdr:spPr>
        <a:xfrm>
          <a:off x="1556385" y="198120"/>
          <a:ext cx="140589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547688</xdr:colOff>
      <xdr:row>0</xdr:row>
      <xdr:rowOff>55562</xdr:rowOff>
    </xdr:from>
    <xdr:to>
      <xdr:col>10</xdr:col>
      <xdr:colOff>124617</xdr:colOff>
      <xdr:row>1</xdr:row>
      <xdr:rowOff>21272</xdr:rowOff>
    </xdr:to>
    <xdr:pic>
      <xdr:nvPicPr>
        <xdr:cNvPr id="3" name="Picture 2">
          <a:extLst>
            <a:ext uri="{FF2B5EF4-FFF2-40B4-BE49-F238E27FC236}">
              <a16:creationId xmlns:a16="http://schemas.microsoft.com/office/drawing/2014/main" id="{771BE6DA-7A9E-4425-A0C1-7856C1DA7F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7813" y="55562"/>
          <a:ext cx="2422321"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182563</xdr:colOff>
      <xdr:row>0</xdr:row>
      <xdr:rowOff>116630</xdr:rowOff>
    </xdr:from>
    <xdr:to>
      <xdr:col>7</xdr:col>
      <xdr:colOff>1344674</xdr:colOff>
      <xdr:row>0</xdr:row>
      <xdr:rowOff>597341</xdr:rowOff>
    </xdr:to>
    <xdr:pic>
      <xdr:nvPicPr>
        <xdr:cNvPr id="4" name="Picture 3">
          <a:extLst>
            <a:ext uri="{FF2B5EF4-FFF2-40B4-BE49-F238E27FC236}">
              <a16:creationId xmlns:a16="http://schemas.microsoft.com/office/drawing/2014/main" id="{FB6A097D-522B-41FE-A71C-385D3B7C4F9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1438" y="116630"/>
          <a:ext cx="1111311" cy="488966"/>
        </a:xfrm>
        <a:prstGeom prst="rect">
          <a:avLst/>
        </a:prstGeom>
      </xdr:spPr>
    </xdr:pic>
    <xdr:clientData/>
  </xdr:twoCellAnchor>
  <xdr:twoCellAnchor>
    <xdr:from>
      <xdr:col>8</xdr:col>
      <xdr:colOff>364257</xdr:colOff>
      <xdr:row>0</xdr:row>
      <xdr:rowOff>55562</xdr:rowOff>
    </xdr:from>
    <xdr:to>
      <xdr:col>8</xdr:col>
      <xdr:colOff>364257</xdr:colOff>
      <xdr:row>0</xdr:row>
      <xdr:rowOff>741362</xdr:rowOff>
    </xdr:to>
    <xdr:cxnSp macro="">
      <xdr:nvCxnSpPr>
        <xdr:cNvPr id="5" name="Straight Connector 4">
          <a:extLst>
            <a:ext uri="{FF2B5EF4-FFF2-40B4-BE49-F238E27FC236}">
              <a16:creationId xmlns:a16="http://schemas.microsoft.com/office/drawing/2014/main" id="{DFE3AFB2-9C65-4F78-90E8-9DC8BF838246}"/>
            </a:ext>
          </a:extLst>
        </xdr:cNvPr>
        <xdr:cNvCxnSpPr/>
      </xdr:nvCxnSpPr>
      <xdr:spPr>
        <a:xfrm>
          <a:off x="7714382" y="55562"/>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861060</xdr:colOff>
      <xdr:row>0</xdr:row>
      <xdr:rowOff>160020</xdr:rowOff>
    </xdr:from>
    <xdr:to>
      <xdr:col>4</xdr:col>
      <xdr:colOff>2232660</xdr:colOff>
      <xdr:row>0</xdr:row>
      <xdr:rowOff>731520</xdr:rowOff>
    </xdr:to>
    <xdr:sp macro="" textlink="">
      <xdr:nvSpPr>
        <xdr:cNvPr id="6" name="Arrow: Left 5">
          <a:hlinkClick xmlns:r="http://schemas.openxmlformats.org/officeDocument/2006/relationships" r:id="rId3"/>
          <a:extLst>
            <a:ext uri="{FF2B5EF4-FFF2-40B4-BE49-F238E27FC236}">
              <a16:creationId xmlns:a16="http://schemas.microsoft.com/office/drawing/2014/main" id="{3784F1F2-3258-4CA2-8C8C-1DB6517AC48A}"/>
            </a:ext>
          </a:extLst>
        </xdr:cNvPr>
        <xdr:cNvSpPr/>
      </xdr:nvSpPr>
      <xdr:spPr>
        <a:xfrm>
          <a:off x="1948180" y="161290"/>
          <a:ext cx="137160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547688</xdr:colOff>
      <xdr:row>0</xdr:row>
      <xdr:rowOff>55562</xdr:rowOff>
    </xdr:from>
    <xdr:to>
      <xdr:col>12</xdr:col>
      <xdr:colOff>792</xdr:colOff>
      <xdr:row>1</xdr:row>
      <xdr:rowOff>28892</xdr:rowOff>
    </xdr:to>
    <xdr:pic>
      <xdr:nvPicPr>
        <xdr:cNvPr id="2" name="Picture 1">
          <a:extLst>
            <a:ext uri="{FF2B5EF4-FFF2-40B4-BE49-F238E27FC236}">
              <a16:creationId xmlns:a16="http://schemas.microsoft.com/office/drawing/2014/main" id="{0C1C910C-0FCF-400B-B2F7-54759280D4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08328" y="59372"/>
          <a:ext cx="2574764" cy="726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182563</xdr:colOff>
      <xdr:row>0</xdr:row>
      <xdr:rowOff>116630</xdr:rowOff>
    </xdr:from>
    <xdr:to>
      <xdr:col>8</xdr:col>
      <xdr:colOff>174369</xdr:colOff>
      <xdr:row>0</xdr:row>
      <xdr:rowOff>601786</xdr:rowOff>
    </xdr:to>
    <xdr:pic>
      <xdr:nvPicPr>
        <xdr:cNvPr id="3" name="Picture 2">
          <a:extLst>
            <a:ext uri="{FF2B5EF4-FFF2-40B4-BE49-F238E27FC236}">
              <a16:creationId xmlns:a16="http://schemas.microsoft.com/office/drawing/2014/main" id="{6A66C816-3F1E-44D0-B2A0-3576E26ABD9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73533" y="116630"/>
          <a:ext cx="1160206" cy="480076"/>
        </a:xfrm>
        <a:prstGeom prst="rect">
          <a:avLst/>
        </a:prstGeom>
      </xdr:spPr>
    </xdr:pic>
    <xdr:clientData/>
  </xdr:twoCellAnchor>
  <xdr:twoCellAnchor>
    <xdr:from>
      <xdr:col>8</xdr:col>
      <xdr:colOff>364257</xdr:colOff>
      <xdr:row>0</xdr:row>
      <xdr:rowOff>55562</xdr:rowOff>
    </xdr:from>
    <xdr:to>
      <xdr:col>8</xdr:col>
      <xdr:colOff>364257</xdr:colOff>
      <xdr:row>0</xdr:row>
      <xdr:rowOff>741362</xdr:rowOff>
    </xdr:to>
    <xdr:cxnSp macro="">
      <xdr:nvCxnSpPr>
        <xdr:cNvPr id="4" name="Straight Connector 3">
          <a:extLst>
            <a:ext uri="{FF2B5EF4-FFF2-40B4-BE49-F238E27FC236}">
              <a16:creationId xmlns:a16="http://schemas.microsoft.com/office/drawing/2014/main" id="{0DDF471D-B350-4C1A-A34A-2F2F5AFAF049}"/>
            </a:ext>
          </a:extLst>
        </xdr:cNvPr>
        <xdr:cNvCxnSpPr/>
      </xdr:nvCxnSpPr>
      <xdr:spPr>
        <a:xfrm>
          <a:off x="8026167" y="59372"/>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861060</xdr:colOff>
      <xdr:row>0</xdr:row>
      <xdr:rowOff>160020</xdr:rowOff>
    </xdr:from>
    <xdr:to>
      <xdr:col>4</xdr:col>
      <xdr:colOff>2232660</xdr:colOff>
      <xdr:row>0</xdr:row>
      <xdr:rowOff>731520</xdr:rowOff>
    </xdr:to>
    <xdr:sp macro="" textlink="">
      <xdr:nvSpPr>
        <xdr:cNvPr id="5" name="Arrow: Left 4">
          <a:hlinkClick xmlns:r="http://schemas.openxmlformats.org/officeDocument/2006/relationships" r:id="rId3"/>
          <a:extLst>
            <a:ext uri="{FF2B5EF4-FFF2-40B4-BE49-F238E27FC236}">
              <a16:creationId xmlns:a16="http://schemas.microsoft.com/office/drawing/2014/main" id="{1C57C3E5-DFD0-4E9C-9828-D80932554840}"/>
            </a:ext>
          </a:extLst>
        </xdr:cNvPr>
        <xdr:cNvSpPr/>
      </xdr:nvSpPr>
      <xdr:spPr>
        <a:xfrm>
          <a:off x="1950720" y="160020"/>
          <a:ext cx="137160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4983692</xdr:colOff>
      <xdr:row>0</xdr:row>
      <xdr:rowOff>172509</xdr:rowOff>
    </xdr:from>
    <xdr:to>
      <xdr:col>5</xdr:col>
      <xdr:colOff>902978</xdr:colOff>
      <xdr:row>1</xdr:row>
      <xdr:rowOff>150284</xdr:rowOff>
    </xdr:to>
    <xdr:pic>
      <xdr:nvPicPr>
        <xdr:cNvPr id="3" name="Picture 2">
          <a:extLst>
            <a:ext uri="{FF2B5EF4-FFF2-40B4-BE49-F238E27FC236}">
              <a16:creationId xmlns:a16="http://schemas.microsoft.com/office/drawing/2014/main" id="{FB1379A4-6AF3-451F-AABB-B129A599EA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25092" y="172509"/>
          <a:ext cx="2433963"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3480858</xdr:colOff>
      <xdr:row>0</xdr:row>
      <xdr:rowOff>213469</xdr:rowOff>
    </xdr:from>
    <xdr:to>
      <xdr:col>3</xdr:col>
      <xdr:colOff>4598519</xdr:colOff>
      <xdr:row>0</xdr:row>
      <xdr:rowOff>711325</xdr:rowOff>
    </xdr:to>
    <xdr:pic>
      <xdr:nvPicPr>
        <xdr:cNvPr id="4" name="Picture 3">
          <a:extLst>
            <a:ext uri="{FF2B5EF4-FFF2-40B4-BE49-F238E27FC236}">
              <a16:creationId xmlns:a16="http://schemas.microsoft.com/office/drawing/2014/main" id="{C7610FBD-0CE7-48F6-AEEA-671801004FE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22258" y="213469"/>
          <a:ext cx="1111311" cy="495316"/>
        </a:xfrm>
        <a:prstGeom prst="rect">
          <a:avLst/>
        </a:prstGeom>
      </xdr:spPr>
    </xdr:pic>
    <xdr:clientData/>
  </xdr:twoCellAnchor>
  <xdr:twoCellAnchor>
    <xdr:from>
      <xdr:col>3</xdr:col>
      <xdr:colOff>4787561</xdr:colOff>
      <xdr:row>0</xdr:row>
      <xdr:rowOff>159809</xdr:rowOff>
    </xdr:from>
    <xdr:to>
      <xdr:col>3</xdr:col>
      <xdr:colOff>4787561</xdr:colOff>
      <xdr:row>1</xdr:row>
      <xdr:rowOff>83609</xdr:rowOff>
    </xdr:to>
    <xdr:cxnSp macro="">
      <xdr:nvCxnSpPr>
        <xdr:cNvPr id="5" name="Straight Connector 4">
          <a:extLst>
            <a:ext uri="{FF2B5EF4-FFF2-40B4-BE49-F238E27FC236}">
              <a16:creationId xmlns:a16="http://schemas.microsoft.com/office/drawing/2014/main" id="{780B46F0-F8BD-41A2-9480-186742DAF18F}"/>
            </a:ext>
          </a:extLst>
        </xdr:cNvPr>
        <xdr:cNvCxnSpPr/>
      </xdr:nvCxnSpPr>
      <xdr:spPr>
        <a:xfrm>
          <a:off x="5828961" y="159809"/>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36830</xdr:colOff>
      <xdr:row>0</xdr:row>
      <xdr:rowOff>143510</xdr:rowOff>
    </xdr:from>
    <xdr:to>
      <xdr:col>8</xdr:col>
      <xdr:colOff>138430</xdr:colOff>
      <xdr:row>0</xdr:row>
      <xdr:rowOff>715010</xdr:rowOff>
    </xdr:to>
    <xdr:sp macro="" textlink="">
      <xdr:nvSpPr>
        <xdr:cNvPr id="6" name="Arrow: Left 5">
          <a:hlinkClick xmlns:r="http://schemas.openxmlformats.org/officeDocument/2006/relationships" r:id="rId3"/>
          <a:extLst>
            <a:ext uri="{FF2B5EF4-FFF2-40B4-BE49-F238E27FC236}">
              <a16:creationId xmlns:a16="http://schemas.microsoft.com/office/drawing/2014/main" id="{22B297C6-6218-490F-B3B2-16F494E442D0}"/>
            </a:ext>
          </a:extLst>
        </xdr:cNvPr>
        <xdr:cNvSpPr/>
      </xdr:nvSpPr>
      <xdr:spPr>
        <a:xfrm>
          <a:off x="10598150" y="142240"/>
          <a:ext cx="144018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7</xdr:col>
      <xdr:colOff>43180</xdr:colOff>
      <xdr:row>1</xdr:row>
      <xdr:rowOff>21590</xdr:rowOff>
    </xdr:from>
    <xdr:to>
      <xdr:col>8</xdr:col>
      <xdr:colOff>165100</xdr:colOff>
      <xdr:row>3</xdr:row>
      <xdr:rowOff>250190</xdr:rowOff>
    </xdr:to>
    <xdr:sp macro="" textlink="">
      <xdr:nvSpPr>
        <xdr:cNvPr id="7" name="Arrow: Left 6">
          <a:hlinkClick xmlns:r="http://schemas.openxmlformats.org/officeDocument/2006/relationships" r:id="rId4"/>
          <a:extLst>
            <a:ext uri="{FF2B5EF4-FFF2-40B4-BE49-F238E27FC236}">
              <a16:creationId xmlns:a16="http://schemas.microsoft.com/office/drawing/2014/main" id="{59FFC7D2-720F-40E5-9042-B6FF78BF2E67}"/>
            </a:ext>
          </a:extLst>
        </xdr:cNvPr>
        <xdr:cNvSpPr/>
      </xdr:nvSpPr>
      <xdr:spPr>
        <a:xfrm>
          <a:off x="10605770" y="787400"/>
          <a:ext cx="1464310" cy="59436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twoCellAnchor>
    <xdr:from>
      <xdr:col>6</xdr:col>
      <xdr:colOff>533400</xdr:colOff>
      <xdr:row>44</xdr:row>
      <xdr:rowOff>35168</xdr:rowOff>
    </xdr:from>
    <xdr:to>
      <xdr:col>8</xdr:col>
      <xdr:colOff>213359</xdr:colOff>
      <xdr:row>49</xdr:row>
      <xdr:rowOff>153180</xdr:rowOff>
    </xdr:to>
    <xdr:sp macro="" textlink="">
      <xdr:nvSpPr>
        <xdr:cNvPr id="8" name="Arrow: Right 7">
          <a:hlinkClick xmlns:r="http://schemas.openxmlformats.org/officeDocument/2006/relationships" r:id="rId5"/>
          <a:extLst>
            <a:ext uri="{FF2B5EF4-FFF2-40B4-BE49-F238E27FC236}">
              <a16:creationId xmlns:a16="http://schemas.microsoft.com/office/drawing/2014/main" id="{00021B75-8910-4E95-BCE9-2C2C79016350}"/>
            </a:ext>
          </a:extLst>
        </xdr:cNvPr>
        <xdr:cNvSpPr/>
      </xdr:nvSpPr>
      <xdr:spPr>
        <a:xfrm>
          <a:off x="9548446" y="10222522"/>
          <a:ext cx="1719775" cy="657273"/>
        </a:xfrm>
        <a:prstGeom prst="rightArrow">
          <a:avLst/>
        </a:prstGeom>
        <a:solidFill>
          <a:srgbClr val="FFCC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Worksheet</a:t>
          </a:r>
          <a:r>
            <a:rPr lang="en-US" sz="1100" baseline="0">
              <a:solidFill>
                <a:srgbClr val="C00000"/>
              </a:solidFill>
            </a:rPr>
            <a:t> Calculation</a:t>
          </a:r>
          <a:endParaRPr lang="en-US" sz="1100">
            <a:solidFill>
              <a:srgbClr val="C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342900</xdr:colOff>
      <xdr:row>0</xdr:row>
      <xdr:rowOff>65405</xdr:rowOff>
    </xdr:from>
    <xdr:to>
      <xdr:col>7</xdr:col>
      <xdr:colOff>365316</xdr:colOff>
      <xdr:row>2</xdr:row>
      <xdr:rowOff>2540</xdr:rowOff>
    </xdr:to>
    <xdr:pic>
      <xdr:nvPicPr>
        <xdr:cNvPr id="2" name="Picture 1">
          <a:extLst>
            <a:ext uri="{FF2B5EF4-FFF2-40B4-BE49-F238E27FC236}">
              <a16:creationId xmlns:a16="http://schemas.microsoft.com/office/drawing/2014/main" id="{BBAF5AD0-AD04-4254-A4EF-2448588255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87640" y="65405"/>
          <a:ext cx="2902776" cy="856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4564380</xdr:colOff>
      <xdr:row>0</xdr:row>
      <xdr:rowOff>97263</xdr:rowOff>
    </xdr:from>
    <xdr:to>
      <xdr:col>4</xdr:col>
      <xdr:colOff>206436</xdr:colOff>
      <xdr:row>1</xdr:row>
      <xdr:rowOff>55880</xdr:rowOff>
    </xdr:to>
    <xdr:pic>
      <xdr:nvPicPr>
        <xdr:cNvPr id="3" name="Picture 2">
          <a:extLst>
            <a:ext uri="{FF2B5EF4-FFF2-40B4-BE49-F238E27FC236}">
              <a16:creationId xmlns:a16="http://schemas.microsoft.com/office/drawing/2014/main" id="{B0C59102-9D7A-462A-B874-63B73B15385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23560" y="97263"/>
          <a:ext cx="1807906" cy="733317"/>
        </a:xfrm>
        <a:prstGeom prst="rect">
          <a:avLst/>
        </a:prstGeom>
      </xdr:spPr>
    </xdr:pic>
    <xdr:clientData/>
  </xdr:twoCellAnchor>
  <xdr:twoCellAnchor>
    <xdr:from>
      <xdr:col>5</xdr:col>
      <xdr:colOff>159469</xdr:colOff>
      <xdr:row>0</xdr:row>
      <xdr:rowOff>66675</xdr:rowOff>
    </xdr:from>
    <xdr:to>
      <xdr:col>5</xdr:col>
      <xdr:colOff>159469</xdr:colOff>
      <xdr:row>0</xdr:row>
      <xdr:rowOff>752475</xdr:rowOff>
    </xdr:to>
    <xdr:cxnSp macro="">
      <xdr:nvCxnSpPr>
        <xdr:cNvPr id="4" name="Straight Connector 3">
          <a:extLst>
            <a:ext uri="{FF2B5EF4-FFF2-40B4-BE49-F238E27FC236}">
              <a16:creationId xmlns:a16="http://schemas.microsoft.com/office/drawing/2014/main" id="{71AC541A-FB74-4E18-891B-23109C3EC9AD}"/>
            </a:ext>
          </a:extLst>
        </xdr:cNvPr>
        <xdr:cNvCxnSpPr/>
      </xdr:nvCxnSpPr>
      <xdr:spPr>
        <a:xfrm>
          <a:off x="7026994" y="66675"/>
          <a:ext cx="0" cy="68580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36830</xdr:colOff>
      <xdr:row>0</xdr:row>
      <xdr:rowOff>143510</xdr:rowOff>
    </xdr:from>
    <xdr:to>
      <xdr:col>9</xdr:col>
      <xdr:colOff>138430</xdr:colOff>
      <xdr:row>0</xdr:row>
      <xdr:rowOff>715010</xdr:rowOff>
    </xdr:to>
    <xdr:sp macro="" textlink="">
      <xdr:nvSpPr>
        <xdr:cNvPr id="5" name="Arrow: Left 4">
          <a:hlinkClick xmlns:r="http://schemas.openxmlformats.org/officeDocument/2006/relationships" r:id="rId3"/>
          <a:extLst>
            <a:ext uri="{FF2B5EF4-FFF2-40B4-BE49-F238E27FC236}">
              <a16:creationId xmlns:a16="http://schemas.microsoft.com/office/drawing/2014/main" id="{C0972562-14A5-4BC9-AA05-3A3C61C53FEC}"/>
            </a:ext>
          </a:extLst>
        </xdr:cNvPr>
        <xdr:cNvSpPr/>
      </xdr:nvSpPr>
      <xdr:spPr>
        <a:xfrm>
          <a:off x="10598150" y="142240"/>
          <a:ext cx="1440180" cy="571500"/>
        </a:xfrm>
        <a:prstGeom prst="leftArrow">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1053A0"/>
              </a:solidFill>
            </a:rPr>
            <a:t>Table of Contents</a:t>
          </a:r>
        </a:p>
      </xdr:txBody>
    </xdr:sp>
    <xdr:clientData/>
  </xdr:twoCellAnchor>
  <xdr:twoCellAnchor>
    <xdr:from>
      <xdr:col>8</xdr:col>
      <xdr:colOff>43180</xdr:colOff>
      <xdr:row>1</xdr:row>
      <xdr:rowOff>21590</xdr:rowOff>
    </xdr:from>
    <xdr:to>
      <xdr:col>9</xdr:col>
      <xdr:colOff>165100</xdr:colOff>
      <xdr:row>3</xdr:row>
      <xdr:rowOff>250190</xdr:rowOff>
    </xdr:to>
    <xdr:sp macro="" textlink="">
      <xdr:nvSpPr>
        <xdr:cNvPr id="6" name="Arrow: Left 5">
          <a:hlinkClick xmlns:r="http://schemas.openxmlformats.org/officeDocument/2006/relationships" r:id="rId4"/>
          <a:extLst>
            <a:ext uri="{FF2B5EF4-FFF2-40B4-BE49-F238E27FC236}">
              <a16:creationId xmlns:a16="http://schemas.microsoft.com/office/drawing/2014/main" id="{DA7A1814-A493-4345-ABBF-6E6059B7B637}"/>
            </a:ext>
          </a:extLst>
        </xdr:cNvPr>
        <xdr:cNvSpPr/>
      </xdr:nvSpPr>
      <xdr:spPr>
        <a:xfrm>
          <a:off x="10605770" y="787400"/>
          <a:ext cx="1464310" cy="594360"/>
        </a:xfrm>
        <a:prstGeom prst="leftArrow">
          <a:avLst/>
        </a:prstGeom>
        <a:solidFill>
          <a:schemeClr val="accent6">
            <a:lumMod val="40000"/>
            <a:lumOff val="60000"/>
          </a:schemeClr>
        </a:solidFill>
        <a:ln>
          <a:solidFill>
            <a:srgbClr val="007A3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007A3D"/>
              </a:solidFill>
            </a:rPr>
            <a:t>To Form Summary</a:t>
          </a:r>
        </a:p>
      </xdr:txBody>
    </xdr:sp>
    <xdr:clientData/>
  </xdr:twoCellAnchor>
  <xdr:twoCellAnchor>
    <xdr:from>
      <xdr:col>8</xdr:col>
      <xdr:colOff>0</xdr:colOff>
      <xdr:row>26</xdr:row>
      <xdr:rowOff>7620</xdr:rowOff>
    </xdr:from>
    <xdr:to>
      <xdr:col>9</xdr:col>
      <xdr:colOff>294640</xdr:colOff>
      <xdr:row>31</xdr:row>
      <xdr:rowOff>5080</xdr:rowOff>
    </xdr:to>
    <xdr:sp macro="" textlink="">
      <xdr:nvSpPr>
        <xdr:cNvPr id="7" name="Arrow: Right 6">
          <a:hlinkClick xmlns:r="http://schemas.openxmlformats.org/officeDocument/2006/relationships" r:id="rId5"/>
          <a:extLst>
            <a:ext uri="{FF2B5EF4-FFF2-40B4-BE49-F238E27FC236}">
              <a16:creationId xmlns:a16="http://schemas.microsoft.com/office/drawing/2014/main" id="{413C10A3-3E95-461B-A953-ED00A02B5372}"/>
            </a:ext>
          </a:extLst>
        </xdr:cNvPr>
        <xdr:cNvSpPr/>
      </xdr:nvSpPr>
      <xdr:spPr>
        <a:xfrm>
          <a:off x="12496800" y="4991100"/>
          <a:ext cx="1734820" cy="668020"/>
        </a:xfrm>
        <a:prstGeom prst="rightArrow">
          <a:avLst/>
        </a:prstGeom>
        <a:solidFill>
          <a:srgbClr val="FFCCFF"/>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lang="en-US" sz="1100">
              <a:solidFill>
                <a:srgbClr val="C00000"/>
              </a:solidFill>
            </a:rPr>
            <a:t>Worksheet</a:t>
          </a:r>
          <a:r>
            <a:rPr lang="en-US" sz="1100" baseline="0">
              <a:solidFill>
                <a:srgbClr val="C00000"/>
              </a:solidFill>
            </a:rPr>
            <a:t> Calculation</a:t>
          </a:r>
          <a:endParaRPr lang="en-US" sz="1100">
            <a:solidFill>
              <a:srgbClr val="C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dmin-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CASEWARE\Valuation\Corporate\data\USERS\CSpitz\Trends\Con-OpSu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cpart.sharepoint.com/Accounting/Finance/FY%202004/Month%20End/1004%20Oct/0410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123\Plan2001\BUDG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ASEWARE\Valuation\F:\Ibd\Alpha_K\Kroll\Spreadsheets\KROL%20MCs%20v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ASEWARE\Valuation\cibna.msds.wachovia.net\root\shared\Consumer_Retail\Food%20&amp;%20Beverage\Company%20Files\Cott\Presentations\December%202006\Supporting%20files\Cott%20Corp%20comp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ASEWARE\Valuation\cibna.msds.wachovia.net\root\shared\Consumer_Retail\Food%20&amp;%20Beverage\Company%20In%20Market%20Profiles\Kraft\Excel%20Support\Historical%20Financial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ASEWARE\Valuation\F:\Ibd\Alpha_H\Homebuilding\Comps\Compco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ASEWARE\Valuation\cibna.msds.wachovia.net\root\shared\Consumer_Retail\Food%20&amp;%20Beverage\Company%20Files\Cott\Presentations\September%202006\Cott%20-%20September%20Presentation%20Back%20Up.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CASEWARE\Valuation\H:\CORE\Project%20Block\MC%20and%20Valuation-CCAv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Healthcare\02%20-%20MedTech%20Sector\Companies\Coherex\Private%20Placement%20-%20Series%20C\Valuation\Excel\Coherex%20Valuation%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2007%20Monthly%20Forecast\Bank%20FY07%20Rolling%20Forecast%20March%201%20on%203-09-07%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CASEWARE\Valuation\cminfo\root\SHARED\Consumer_Retail\Food%20&amp;%20Beverage\Company%20Files\Del%20Monte%20Foods\September%202006\Backup\Spread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CASEWARE\Valuation\F:\Ibd\Alpha_R\Right%20Management\Spreadsheets\RMCI%20Profile%20v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CASEWARE\Valuation\crprdndfs01\ds_dfs\Ibd\Alpha_F\Fluor\Spreadsheets\June%202003%20HAL-KBR\Inser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CASEWARE\Valuation\crprdndfs01\ds_dfs\Ibd\Alpha_C\Choicepoint\Spreadsheets\October%202003\Inserts%20including%20comps%20and%20MC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CASEWARE\Valuation\crprdndfs01\ds_dfs\Ibd\Alpha_S\Service%20Corp\Spreadsheets\October%202003\STEI_AWGI%20Merger%20Con.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CASEWARE\Valuation\F:\Documents%20and%20Settings\fkragten\Application%20Data\Microsoft\Excel\Ex%20Ratio%20Analysis%20v5%20(version%201).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mcmfile2\rsmei\ECM\Team%201\Aerospace%20&amp;%20Defense\Models%20&amp;%20Tools\VC%20Presentation\LBO%20Model%20+%20VC%20Pitch\Models%20and%20Tools%20-%20Valuation%20Comm.%20Model%20ver%201.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https://cpart.sharepoint.com/Users/deiesod.EVERCORE2/AppData/Local/Microsoft/Windows/Temporary%20Internet%20Files/Content.Outlook/HVPGOLGL/Spares.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U:\Clients\Clients-%20Pending\Shams%20Group\TSG%20-%20Valuation%20Model%20v1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CASEWARE\Valuation\G:\Deals\CRG%20West\Model\LBO_T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ma0531f13\SYS1\Documents%20and%20Settings\bjagoe\My%20Documents\Data\First%20Reserve\Tri%20Tool\Tri%20Tool%20Templat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CASEWARE\Valuation\vmg-prod\VMG_Clients\Documents%20and%20Settings\SATTLBK.USON\Local%20Settings\Temporary%20Internet%20Files\OLK98\Summary%20w%20suppor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CASEWARE\Valuation\Reuibd01\ibdshare2\corpfin\EMPLOYEE\Frazzo\Projects\French%20M&amp;A\Decaux\Update%20Valo%2019%2006%2000\Valuation%20Model%20Decaux%2019%2006%200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CASEWARE\Valuation\Bankserver\Everyone\suep2\Susan%20Peters\16011510sincePetesdeparture\ACQ397SM.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CASEWARE\Valuation\caseware\Valbook\advanced\ch08-DLOM,%20CP%20and%20DLOC\RKsdraft\Regression%20Mode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CASEWARE\Valuation\D:\FAS\cvc\Clients\CRL\PAI\Draft%20Sierra%20PPA%2012229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CASEWARE\Valuation\caseware\corpfinance\Documents%20and%20Settings\jonathanstafford\My%20Documents\Deals\RIS\Valuation\KPMGCF%20Pricing%20Model%20DRAFT%20v2.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CASEWARE\Valuation\caseware\Users\hparker\AppData\Local\Capital%20IQ\Office%20Plug-in\Templates\Plug-In%20Tools\Capital%20IQ%20Identifier%20Convertor.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cpart.sharepoint.com/Clients/GRO/Shared%20Documents/03%20Model%20and%20Analysis/01%20Financial%20Model/Project%20Granite%20Financial%20Model%20-%20Fsct%20Update.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sers\Beau%20Barterian\Desktop\Project%20Knox%20Financial%20Model%20R2%20v13%2017%201026.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cpart.sharepoint.com/Clients/GRO/Shared%20Documents/03%20Model%20and%20Analysis/01%20Financial%20Model/Project%20Granite%20Financial%20Model%20-%20Q4%202016%20Update%20v3.4%2017%20012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llTables9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Users\mnasi0\CBIZ,%20Inc\DEN3%20-%20Documents\Clients\Revelstoke\CEI%20-%20Michigan%20Eye%20Institute%20(MEI)\Dataroom\BMF%20Report,%20Data%20Book%20&amp;%20Support\Project%20Madison%20Financial%20Model_External%2018%20080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CASEWARE\Valuation\C:\Users\astafford\Desktop\March%2020%20Discussion_IWP.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CASEWARE\Valuation\caseware\FINSTMTS\2011\Monthly%20Reports\P11\P11%20SideBySideData%202011.12.13%20(final).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Y:\Projects\Current\BIZVAL\MODELS\Warren97\We-96RC.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CASEWARE\Valuation\F:\STAFF\TERI\BDCPROJE\Rollfw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Q:\CATHERIN\ENGAGEMENT%20MANAGER%202001\AMES\Ames_Tex\Commerci\Meeting%20Packag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CASEWARE\Valuation\G:\Documents%20and%20Settings\mlonghofer\Local%20Settings\Temporary%20Internet%20Files\OLKB5\03_Mar\Q1%202006%20Analytic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ASEWARE\Valuation\D:\Portfolio%20Companies\Valuation%20Checklists\Valuations%202006\Valuations%202006%20Q3\ECAS\ECAS\Q306%20ECAS%20Valuation%20model%20vdraft4r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CASEWARE\Valuation\pya-billbo\Foley\Portfolio%20Companies\Valuation%20Checklists\Valuations%202006\Valuations%202006%20Q1\ECAS\ECAS\ECAS%20Comp%20Mod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CASEWARE\Valuation\D:\AH%20Harris_Model_Q406_v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CASEWARE\Valuation\vmg-prod\VMG_Shared\Industry%20Analysis\2007%20Industry%20Analyses\ASC%202007\ASC%20Public%20Comp%20Comparative%20Analysis%209_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cpart.sharepoint.com/Accounting/Corporate%20Accountant/CSF's/AgriStats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00 - Mo Data"/>
      <sheetName val="QTD - 100"/>
      <sheetName val="100 Admin"/>
    </sheetNames>
    <sheetDataSet>
      <sheetData sheetId="0" refreshError="1">
        <row r="1">
          <cell r="B1" t="str">
            <v>600004</v>
          </cell>
          <cell r="C1">
            <v>0</v>
          </cell>
          <cell r="D1">
            <v>11881.26</v>
          </cell>
        </row>
        <row r="2">
          <cell r="B2" t="str">
            <v>600006</v>
          </cell>
          <cell r="C2">
            <v>0</v>
          </cell>
          <cell r="D2">
            <v>2000</v>
          </cell>
        </row>
        <row r="3">
          <cell r="B3" t="str">
            <v>Commun</v>
          </cell>
          <cell r="C3">
            <v>706.97</v>
          </cell>
          <cell r="D3">
            <v>2500</v>
          </cell>
        </row>
        <row r="4">
          <cell r="B4" t="str">
            <v>610060</v>
          </cell>
          <cell r="C4">
            <v>0</v>
          </cell>
          <cell r="D4">
            <v>12000</v>
          </cell>
        </row>
        <row r="5">
          <cell r="B5" t="str">
            <v>610105</v>
          </cell>
          <cell r="C5">
            <v>0</v>
          </cell>
          <cell r="D5">
            <v>700</v>
          </cell>
        </row>
        <row r="6">
          <cell r="B6" t="str">
            <v>610110</v>
          </cell>
          <cell r="C6">
            <v>3336.5</v>
          </cell>
          <cell r="D6">
            <v>8960</v>
          </cell>
        </row>
        <row r="7">
          <cell r="B7" t="str">
            <v>610120</v>
          </cell>
          <cell r="C7">
            <v>0</v>
          </cell>
          <cell r="D7">
            <v>50</v>
          </cell>
        </row>
        <row r="8">
          <cell r="B8" t="str">
            <v>Deprec</v>
          </cell>
          <cell r="C8">
            <v>0</v>
          </cell>
          <cell r="D8">
            <v>6162.54</v>
          </cell>
        </row>
        <row r="9">
          <cell r="B9" t="str">
            <v>610125</v>
          </cell>
          <cell r="C9">
            <v>0</v>
          </cell>
          <cell r="D9">
            <v>500</v>
          </cell>
        </row>
        <row r="10">
          <cell r="B10" t="str">
            <v>610140</v>
          </cell>
          <cell r="C10">
            <v>187.49</v>
          </cell>
          <cell r="D10">
            <v>100</v>
          </cell>
        </row>
        <row r="11">
          <cell r="B11" t="str">
            <v>610145</v>
          </cell>
          <cell r="C11">
            <v>431.61</v>
          </cell>
          <cell r="D11">
            <v>750</v>
          </cell>
        </row>
        <row r="12">
          <cell r="B12" t="str">
            <v>Insura</v>
          </cell>
          <cell r="C12">
            <v>0</v>
          </cell>
          <cell r="D12">
            <v>47600</v>
          </cell>
        </row>
        <row r="13">
          <cell r="B13" t="str">
            <v>610320</v>
          </cell>
          <cell r="C13">
            <v>61.61</v>
          </cell>
          <cell r="D13">
            <v>1000</v>
          </cell>
        </row>
        <row r="14">
          <cell r="B14" t="str">
            <v>610325</v>
          </cell>
          <cell r="C14">
            <v>-100.08</v>
          </cell>
          <cell r="D14">
            <v>0</v>
          </cell>
        </row>
        <row r="15">
          <cell r="B15" t="str">
            <v>610330</v>
          </cell>
          <cell r="C15">
            <v>180.27</v>
          </cell>
          <cell r="D15">
            <v>700</v>
          </cell>
        </row>
        <row r="16">
          <cell r="B16" t="str">
            <v>Payrol</v>
          </cell>
          <cell r="C16">
            <v>62975.42</v>
          </cell>
          <cell r="D16">
            <v>142045.84</v>
          </cell>
        </row>
        <row r="17">
          <cell r="B17" t="str">
            <v>Payrol</v>
          </cell>
          <cell r="C17">
            <v>8857.91</v>
          </cell>
          <cell r="D17">
            <v>21306.880000000001</v>
          </cell>
        </row>
        <row r="18">
          <cell r="B18" t="str">
            <v>650000</v>
          </cell>
          <cell r="C18">
            <v>0</v>
          </cell>
          <cell r="D18">
            <v>150</v>
          </cell>
        </row>
        <row r="19">
          <cell r="B19" t="str">
            <v>650010</v>
          </cell>
          <cell r="C19">
            <v>0</v>
          </cell>
          <cell r="D19">
            <v>100</v>
          </cell>
        </row>
        <row r="20">
          <cell r="B20" t="str">
            <v>Profes</v>
          </cell>
          <cell r="C20">
            <v>25668.42</v>
          </cell>
          <cell r="D20">
            <v>182500</v>
          </cell>
        </row>
        <row r="21">
          <cell r="B21" t="str">
            <v>650100</v>
          </cell>
          <cell r="C21">
            <v>5000</v>
          </cell>
          <cell r="D21">
            <v>0</v>
          </cell>
        </row>
        <row r="22">
          <cell r="B22" t="str">
            <v>Recrui</v>
          </cell>
          <cell r="C22">
            <v>2348</v>
          </cell>
          <cell r="D22">
            <v>0</v>
          </cell>
        </row>
        <row r="23">
          <cell r="B23" t="str">
            <v>653000</v>
          </cell>
          <cell r="C23">
            <v>0</v>
          </cell>
          <cell r="D23">
            <v>14841.24</v>
          </cell>
        </row>
        <row r="24">
          <cell r="B24" t="str">
            <v>654000</v>
          </cell>
          <cell r="C24">
            <v>0</v>
          </cell>
          <cell r="D24">
            <v>500</v>
          </cell>
        </row>
        <row r="25">
          <cell r="B25" t="str">
            <v>Servic</v>
          </cell>
          <cell r="C25">
            <v>225.32</v>
          </cell>
          <cell r="D25">
            <v>2500</v>
          </cell>
        </row>
        <row r="26">
          <cell r="B26" t="str">
            <v>660000</v>
          </cell>
          <cell r="C26">
            <v>0</v>
          </cell>
          <cell r="D26">
            <v>250</v>
          </cell>
        </row>
        <row r="27">
          <cell r="B27" t="str">
            <v>660010</v>
          </cell>
          <cell r="C27">
            <v>0</v>
          </cell>
          <cell r="D27">
            <v>400</v>
          </cell>
        </row>
        <row r="28">
          <cell r="B28" t="str">
            <v>Travel</v>
          </cell>
          <cell r="C28">
            <v>3956.33</v>
          </cell>
          <cell r="D28">
            <v>14868</v>
          </cell>
        </row>
        <row r="29">
          <cell r="B29" t="str">
            <v>Franch</v>
          </cell>
          <cell r="C29">
            <v>0</v>
          </cell>
          <cell r="D29">
            <v>30389</v>
          </cell>
        </row>
        <row r="30">
          <cell r="B30" t="str">
            <v>610300</v>
          </cell>
          <cell r="C30">
            <v>0</v>
          </cell>
          <cell r="D30">
            <v>15006.89</v>
          </cell>
        </row>
        <row r="31">
          <cell r="B31"/>
          <cell r="C31">
            <v>0</v>
          </cell>
          <cell r="D31">
            <v>0</v>
          </cell>
        </row>
        <row r="32">
          <cell r="B32" t="str">
            <v>Total</v>
          </cell>
          <cell r="C32">
            <v>113835.77</v>
          </cell>
          <cell r="D32">
            <v>519761.65</v>
          </cell>
        </row>
        <row r="33">
          <cell r="B33"/>
          <cell r="C33">
            <v>-57</v>
          </cell>
          <cell r="D33">
            <v>0</v>
          </cell>
        </row>
        <row r="34">
          <cell r="B34"/>
          <cell r="C34">
            <v>1231.69</v>
          </cell>
          <cell r="D34">
            <v>500</v>
          </cell>
        </row>
        <row r="35">
          <cell r="B35"/>
          <cell r="C35">
            <v>167711.64000000001</v>
          </cell>
          <cell r="D35">
            <v>146391.94</v>
          </cell>
        </row>
        <row r="36">
          <cell r="B36"/>
          <cell r="C36">
            <v>3838</v>
          </cell>
          <cell r="D36">
            <v>0</v>
          </cell>
        </row>
        <row r="37">
          <cell r="B37"/>
          <cell r="C37">
            <v>171549.64</v>
          </cell>
          <cell r="D37">
            <v>146391.94</v>
          </cell>
        </row>
        <row r="38">
          <cell r="B38"/>
          <cell r="C38">
            <v>2215.2399999999998</v>
          </cell>
          <cell r="D38">
            <v>21958.79</v>
          </cell>
        </row>
        <row r="39">
          <cell r="B39"/>
          <cell r="C39">
            <v>230.14</v>
          </cell>
          <cell r="D39">
            <v>0</v>
          </cell>
        </row>
        <row r="40">
          <cell r="B40"/>
          <cell r="C40">
            <v>377.15</v>
          </cell>
          <cell r="D40">
            <v>0</v>
          </cell>
        </row>
        <row r="41">
          <cell r="B41"/>
          <cell r="C41">
            <v>454.88</v>
          </cell>
          <cell r="D41">
            <v>0</v>
          </cell>
        </row>
        <row r="42">
          <cell r="B42"/>
          <cell r="C42">
            <v>1634.62</v>
          </cell>
          <cell r="D42">
            <v>0</v>
          </cell>
        </row>
        <row r="43">
          <cell r="B43"/>
          <cell r="C43">
            <v>10765.79</v>
          </cell>
          <cell r="D43">
            <v>0</v>
          </cell>
        </row>
        <row r="44">
          <cell r="B44"/>
          <cell r="C44">
            <v>2517.8200000000002</v>
          </cell>
          <cell r="D44">
            <v>0</v>
          </cell>
        </row>
        <row r="45">
          <cell r="B45"/>
          <cell r="C45">
            <v>192.58</v>
          </cell>
          <cell r="D45">
            <v>0</v>
          </cell>
        </row>
        <row r="46">
          <cell r="B46"/>
          <cell r="C46">
            <v>381.23</v>
          </cell>
          <cell r="D46">
            <v>0</v>
          </cell>
        </row>
        <row r="47">
          <cell r="B47"/>
          <cell r="C47">
            <v>18769.45</v>
          </cell>
          <cell r="D47">
            <v>21958.79</v>
          </cell>
        </row>
        <row r="48">
          <cell r="B48"/>
          <cell r="C48">
            <v>0</v>
          </cell>
          <cell r="D48">
            <v>100</v>
          </cell>
        </row>
        <row r="49">
          <cell r="B49"/>
          <cell r="C49">
            <v>0</v>
          </cell>
          <cell r="D49">
            <v>100</v>
          </cell>
        </row>
        <row r="50">
          <cell r="B50"/>
          <cell r="C50">
            <v>9859.2900000000009</v>
          </cell>
          <cell r="D50">
            <v>0</v>
          </cell>
        </row>
        <row r="51">
          <cell r="B51"/>
          <cell r="C51">
            <v>2403.54</v>
          </cell>
          <cell r="D51">
            <v>0</v>
          </cell>
        </row>
        <row r="52">
          <cell r="B52" t="str">
            <v>650040</v>
          </cell>
          <cell r="C52">
            <v>36257.65</v>
          </cell>
          <cell r="D52">
            <v>255800.33</v>
          </cell>
        </row>
        <row r="53">
          <cell r="B53" t="str">
            <v>650041</v>
          </cell>
          <cell r="C53">
            <v>217348.19</v>
          </cell>
          <cell r="D53">
            <v>0</v>
          </cell>
        </row>
        <row r="54">
          <cell r="B54" t="str">
            <v>Profes</v>
          </cell>
          <cell r="C54">
            <v>265868.67</v>
          </cell>
          <cell r="D54">
            <v>255800.33</v>
          </cell>
        </row>
        <row r="55">
          <cell r="B55" t="str">
            <v>651020</v>
          </cell>
          <cell r="C55">
            <v>496.85</v>
          </cell>
          <cell r="D55">
            <v>0</v>
          </cell>
        </row>
        <row r="56">
          <cell r="B56" t="str">
            <v>651030</v>
          </cell>
          <cell r="C56">
            <v>485.42</v>
          </cell>
          <cell r="D56">
            <v>0</v>
          </cell>
        </row>
        <row r="57">
          <cell r="B57" t="str">
            <v>Recrui</v>
          </cell>
          <cell r="C57">
            <v>982.27</v>
          </cell>
          <cell r="D57">
            <v>0</v>
          </cell>
        </row>
        <row r="58">
          <cell r="B58" t="str">
            <v>653000</v>
          </cell>
          <cell r="C58">
            <v>18035.05</v>
          </cell>
          <cell r="D58">
            <v>16171.11</v>
          </cell>
        </row>
        <row r="59">
          <cell r="B59" t="str">
            <v>654000</v>
          </cell>
          <cell r="C59">
            <v>113.33</v>
          </cell>
          <cell r="D59">
            <v>500</v>
          </cell>
        </row>
        <row r="60">
          <cell r="B60" t="str">
            <v>655100</v>
          </cell>
          <cell r="C60">
            <v>60</v>
          </cell>
          <cell r="D60">
            <v>150</v>
          </cell>
        </row>
        <row r="61">
          <cell r="B61" t="str">
            <v>657000</v>
          </cell>
          <cell r="C61">
            <v>3960.09</v>
          </cell>
          <cell r="D61">
            <v>2000</v>
          </cell>
        </row>
        <row r="62">
          <cell r="B62" t="str">
            <v>Servic</v>
          </cell>
          <cell r="C62">
            <v>3960.09</v>
          </cell>
          <cell r="D62">
            <v>2000</v>
          </cell>
        </row>
        <row r="63">
          <cell r="B63" t="str">
            <v>660010</v>
          </cell>
          <cell r="C63">
            <v>204.34</v>
          </cell>
          <cell r="D63">
            <v>200</v>
          </cell>
        </row>
        <row r="64">
          <cell r="B64" t="str">
            <v>660030</v>
          </cell>
          <cell r="C64">
            <v>0</v>
          </cell>
          <cell r="D64">
            <v>250</v>
          </cell>
        </row>
        <row r="65">
          <cell r="B65" t="str">
            <v>670000</v>
          </cell>
          <cell r="C65">
            <v>16829.2</v>
          </cell>
          <cell r="D65">
            <v>10000</v>
          </cell>
        </row>
        <row r="66">
          <cell r="B66" t="str">
            <v>670010</v>
          </cell>
          <cell r="C66">
            <v>1337.22</v>
          </cell>
          <cell r="D66">
            <v>0</v>
          </cell>
        </row>
        <row r="67">
          <cell r="B67" t="str">
            <v>670020</v>
          </cell>
          <cell r="C67">
            <v>1242.6600000000001</v>
          </cell>
          <cell r="D67">
            <v>0</v>
          </cell>
        </row>
        <row r="68">
          <cell r="B68" t="str">
            <v>670030</v>
          </cell>
          <cell r="C68">
            <v>81.84</v>
          </cell>
          <cell r="D68">
            <v>0</v>
          </cell>
        </row>
        <row r="69">
          <cell r="B69" t="str">
            <v>670040</v>
          </cell>
          <cell r="C69">
            <v>239.02</v>
          </cell>
          <cell r="D69">
            <v>0</v>
          </cell>
        </row>
        <row r="70">
          <cell r="B70" t="str">
            <v>670050</v>
          </cell>
          <cell r="C70">
            <v>69.36</v>
          </cell>
          <cell r="D70">
            <v>0</v>
          </cell>
        </row>
        <row r="71">
          <cell r="B71" t="str">
            <v>670060</v>
          </cell>
          <cell r="C71">
            <v>370.28</v>
          </cell>
          <cell r="D71">
            <v>0</v>
          </cell>
        </row>
        <row r="72">
          <cell r="B72" t="str">
            <v>Travel</v>
          </cell>
          <cell r="C72">
            <v>20169.580000000002</v>
          </cell>
          <cell r="D72">
            <v>10000</v>
          </cell>
        </row>
        <row r="73">
          <cell r="B73" t="str">
            <v>690000</v>
          </cell>
          <cell r="C73">
            <v>0</v>
          </cell>
          <cell r="D73">
            <v>27340</v>
          </cell>
        </row>
        <row r="74">
          <cell r="B74" t="str">
            <v>690001</v>
          </cell>
          <cell r="C74">
            <v>13333.33</v>
          </cell>
          <cell r="D74">
            <v>0</v>
          </cell>
        </row>
        <row r="75">
          <cell r="B75" t="str">
            <v>Franch</v>
          </cell>
          <cell r="C75">
            <v>13333.33</v>
          </cell>
          <cell r="D75">
            <v>27340</v>
          </cell>
        </row>
        <row r="76">
          <cell r="B76" t="str">
            <v>690010</v>
          </cell>
          <cell r="C76">
            <v>14007.17</v>
          </cell>
          <cell r="D76">
            <v>0</v>
          </cell>
        </row>
        <row r="77">
          <cell r="B77" t="str">
            <v>610300</v>
          </cell>
          <cell r="C77">
            <v>23198.49</v>
          </cell>
          <cell r="D77">
            <v>23436.26</v>
          </cell>
        </row>
        <row r="78">
          <cell r="B78"/>
          <cell r="C78">
            <v>0</v>
          </cell>
          <cell r="D78">
            <v>0</v>
          </cell>
        </row>
        <row r="79">
          <cell r="B79" t="str">
            <v>Total</v>
          </cell>
          <cell r="C79">
            <v>641403.42000000004</v>
          </cell>
          <cell r="D79">
            <v>585035.30000000005</v>
          </cell>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sheetData>
      <sheetData sheetId="1" refreshError="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SPICE OPSUM"/>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
      <sheetName val="BS"/>
      <sheetName val="Notes"/>
      <sheetName val="CFmthlynew"/>
      <sheetName val="CFYTD"/>
      <sheetName val="EQUITY"/>
      <sheetName val="8"/>
      <sheetName val="9&amp;10"/>
      <sheetName val="GM Analysis Draft"/>
      <sheetName val="13"/>
      <sheetName val="13a"/>
      <sheetName val="14"/>
      <sheetName val="14a"/>
      <sheetName val="15"/>
      <sheetName val="16"/>
      <sheetName val="Page 18A"/>
      <sheetName val="Page 18B"/>
      <sheetName val="Page 18C"/>
      <sheetName val="19"/>
      <sheetName val="Agri Stats"/>
      <sheetName val="12"/>
      <sheetName val="12a"/>
      <sheetName val="12b"/>
      <sheetName val="12c"/>
      <sheetName val="12d"/>
      <sheetName val="17"/>
      <sheetName val="17a"/>
      <sheetName val="17b"/>
      <sheetName val="17c"/>
      <sheetName val="CFAA"/>
      <sheetName val="icr"/>
      <sheetName val="icrdet"/>
      <sheetName val="ICRNEW"/>
      <sheetName val="BANKIS"/>
      <sheetName val="02 BANK IS SALES bud"/>
      <sheetName val="FCSinterim"/>
      <sheetName val="EBITDA AgStar"/>
      <sheetName val="EBITDA"/>
      <sheetName val="USBank-oLD"/>
      <sheetName val="USBank2004"/>
      <sheetName val="JF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MENU"/>
      <sheetName val="SALARY INPUT"/>
      <sheetName val="AUTOMATION"/>
      <sheetName val="OPERATING EXPS."/>
      <sheetName val="SUMMARY"/>
      <sheetName val="MONTHLY SALARY"/>
      <sheetName val="Oracle"/>
      <sheetName val="Module1"/>
      <sheetName val="Module2"/>
      <sheetName val="Module3"/>
      <sheetName val="Module4"/>
      <sheetName val="Module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 PRGX"/>
      <sheetName val="PRGX (target)"/>
      <sheetName val="MC CRAI"/>
      <sheetName val="CRAI (target)"/>
      <sheetName val="MC LABS"/>
      <sheetName val="LABS (target)"/>
      <sheetName val="KROL (acquiror)"/>
      <sheetName val="MC FDCC"/>
      <sheetName val="FDCC Segment Analysis"/>
      <sheetName val="FDCC MC Output"/>
      <sheetName val="More Output"/>
      <sheetName val="Acc_Dil 100% Stock"/>
      <sheetName val="Acc_Dil 50% Stock"/>
      <sheetName val="Acc-Dil 0% Stock"/>
      <sheetName val="Share Analysis"/>
      <sheetName val="Another PPR"/>
      <sheetName val="FDCC (target)"/>
      <sheetName val="__FDSCACHE__"/>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row r="2">
          <cell r="B2" t="str">
            <v>($ in millions)</v>
          </cell>
        </row>
        <row r="3">
          <cell r="P3" t="str">
            <v>99-01</v>
          </cell>
        </row>
        <row r="4">
          <cell r="C4">
            <v>1999</v>
          </cell>
          <cell r="E4">
            <v>2000</v>
          </cell>
          <cell r="G4">
            <v>2001</v>
          </cell>
          <cell r="I4" t="str">
            <v>1H 2001</v>
          </cell>
          <cell r="K4" t="str">
            <v>1H 2002</v>
          </cell>
          <cell r="M4">
            <v>37164</v>
          </cell>
          <cell r="N4">
            <v>37529</v>
          </cell>
          <cell r="O4" t="str">
            <v>LTM</v>
          </cell>
          <cell r="P4" t="str">
            <v>CAGR</v>
          </cell>
          <cell r="R4" t="str">
            <v>LTM Revenue Mix</v>
          </cell>
          <cell r="S4" t="str">
            <v>x</v>
          </cell>
        </row>
        <row r="5">
          <cell r="B5" t="str">
            <v>Revenues</v>
          </cell>
          <cell r="R5" t="str">
            <v>Mortgage Services</v>
          </cell>
          <cell r="S5">
            <v>0.8328026219892789</v>
          </cell>
        </row>
        <row r="6">
          <cell r="B6" t="str">
            <v>Mortgage Services</v>
          </cell>
          <cell r="C6">
            <v>23.738187</v>
          </cell>
          <cell r="E6">
            <v>25.559737999999999</v>
          </cell>
          <cell r="G6">
            <v>42.551506000000003</v>
          </cell>
          <cell r="I6">
            <v>21.482043999999998</v>
          </cell>
          <cell r="K6">
            <v>22.689668000000001</v>
          </cell>
          <cell r="M6">
            <v>31.118765</v>
          </cell>
          <cell r="N6">
            <v>37.846507000000003</v>
          </cell>
          <cell r="O6">
            <v>49.27924800000001</v>
          </cell>
          <cell r="P6">
            <v>0.33885546098539177</v>
          </cell>
          <cell r="R6" t="str">
            <v>Consumer &amp; Commercial Services</v>
          </cell>
          <cell r="S6">
            <v>0.11474096316782939</v>
          </cell>
        </row>
        <row r="7">
          <cell r="B7" t="str">
            <v>% Growth</v>
          </cell>
          <cell r="E7">
            <v>7.673505141736392E-2</v>
          </cell>
          <cell r="G7">
            <v>0.6647864700334567</v>
          </cell>
          <cell r="K7">
            <v>5.6215507239441687E-2</v>
          </cell>
          <cell r="N7">
            <v>0.21619566200650975</v>
          </cell>
          <cell r="R7" t="str">
            <v>Residential &amp; Employment Screening</v>
          </cell>
          <cell r="S7">
            <v>5.2456414842891784E-2</v>
          </cell>
        </row>
        <row r="8">
          <cell r="B8" t="str">
            <v>% of Total Revenues</v>
          </cell>
          <cell r="C8">
            <v>0.91901393810049703</v>
          </cell>
          <cell r="E8">
            <v>0.81761842457389522</v>
          </cell>
          <cell r="G8">
            <v>0.8304317422830787</v>
          </cell>
          <cell r="I8">
            <v>0.83330500960672782</v>
          </cell>
          <cell r="K8">
            <v>0.82260596318652124</v>
          </cell>
          <cell r="O8">
            <v>0.8328026219892789</v>
          </cell>
        </row>
        <row r="9">
          <cell r="B9" t="str">
            <v>Consumer Services</v>
          </cell>
          <cell r="C9" t="str">
            <v>--</v>
          </cell>
          <cell r="E9">
            <v>3.18038</v>
          </cell>
          <cell r="G9">
            <v>6.4765199999999998</v>
          </cell>
          <cell r="I9">
            <v>3.2365979999999999</v>
          </cell>
          <cell r="K9">
            <v>3.3230749999999998</v>
          </cell>
          <cell r="M9">
            <v>4.8564800000000004</v>
          </cell>
          <cell r="N9">
            <v>5.1695019999999996</v>
          </cell>
          <cell r="O9">
            <v>6.7895419999999982</v>
          </cell>
          <cell r="P9">
            <v>1.0363981662568622</v>
          </cell>
          <cell r="R9" t="str">
            <v>Segment Revenue</v>
          </cell>
        </row>
        <row r="10">
          <cell r="B10" t="str">
            <v>% Growth</v>
          </cell>
          <cell r="E10" t="str">
            <v>NM</v>
          </cell>
          <cell r="G10">
            <v>1.0363981662568622</v>
          </cell>
          <cell r="K10">
            <v>2.6718486509600403E-2</v>
          </cell>
          <cell r="N10">
            <v>6.4454502026158655E-2</v>
          </cell>
          <cell r="S10">
            <v>1999</v>
          </cell>
          <cell r="T10">
            <v>2000</v>
          </cell>
          <cell r="U10">
            <v>2001</v>
          </cell>
          <cell r="V10" t="str">
            <v>LTM</v>
          </cell>
        </row>
        <row r="11">
          <cell r="B11" t="str">
            <v>% of Total Revenues</v>
          </cell>
          <cell r="C11">
            <v>0</v>
          </cell>
          <cell r="E11">
            <v>0.10173567839961134</v>
          </cell>
          <cell r="G11">
            <v>0.12639523939602054</v>
          </cell>
          <cell r="I11">
            <v>0.12555012583919464</v>
          </cell>
          <cell r="K11">
            <v>0.12047691976436363</v>
          </cell>
          <cell r="O11">
            <v>0.11474096316782939</v>
          </cell>
          <cell r="R11" t="str">
            <v>Mortgage Services</v>
          </cell>
          <cell r="S11">
            <v>23.738187</v>
          </cell>
          <cell r="T11">
            <v>25.559737999999999</v>
          </cell>
          <cell r="U11">
            <v>42.551506000000003</v>
          </cell>
          <cell r="V11">
            <v>49.27924800000001</v>
          </cell>
        </row>
        <row r="12">
          <cell r="B12" t="str">
            <v>Other Services</v>
          </cell>
          <cell r="C12">
            <v>2.0918749999999999</v>
          </cell>
          <cell r="E12">
            <v>2.5210880000000002</v>
          </cell>
          <cell r="G12">
            <v>2.2121949999999999</v>
          </cell>
          <cell r="I12">
            <v>1.0606869999999999</v>
          </cell>
          <cell r="K12">
            <v>1.5699259999999999</v>
          </cell>
          <cell r="M12">
            <v>1.6767719999999999</v>
          </cell>
          <cell r="N12">
            <v>2.5685690000000001</v>
          </cell>
          <cell r="O12">
            <v>3.1039919999999999</v>
          </cell>
          <cell r="P12">
            <v>2.8356833552358518E-2</v>
          </cell>
          <cell r="R12" t="str">
            <v>Consumer &amp; Commercial Services</v>
          </cell>
          <cell r="S12" t="str">
            <v>--</v>
          </cell>
          <cell r="T12">
            <v>3.18038</v>
          </cell>
          <cell r="U12">
            <v>6.4765199999999998</v>
          </cell>
          <cell r="V12">
            <v>6.7895419999999982</v>
          </cell>
        </row>
        <row r="13">
          <cell r="B13" t="str">
            <v>% Growth</v>
          </cell>
          <cell r="E13">
            <v>0.20518099790857502</v>
          </cell>
          <cell r="G13">
            <v>-0.12252368818541848</v>
          </cell>
          <cell r="K13">
            <v>0.48010298985468847</v>
          </cell>
          <cell r="N13">
            <v>0.53185346606455752</v>
          </cell>
          <cell r="R13" t="str">
            <v>Residential &amp; Employment Screening</v>
          </cell>
          <cell r="S13">
            <v>2.0918749999999999</v>
          </cell>
          <cell r="T13">
            <v>2.5210880000000002</v>
          </cell>
          <cell r="U13">
            <v>2.2121949999999999</v>
          </cell>
          <cell r="V13">
            <v>3.1039919999999999</v>
          </cell>
        </row>
        <row r="14">
          <cell r="B14" t="str">
            <v>% of Total Revenues</v>
          </cell>
          <cell r="C14">
            <v>8.0986061899502998E-2</v>
          </cell>
          <cell r="E14">
            <v>8.0645897026493482E-2</v>
          </cell>
          <cell r="G14">
            <v>4.3173018320900682E-2</v>
          </cell>
          <cell r="I14">
            <v>4.1144864554077412E-2</v>
          </cell>
          <cell r="K14">
            <v>5.6917117049115153E-2</v>
          </cell>
          <cell r="O14">
            <v>5.2456414842891784E-2</v>
          </cell>
        </row>
        <row r="15">
          <cell r="B15" t="str">
            <v>Total Revenue</v>
          </cell>
          <cell r="C15">
            <v>25.830061999999998</v>
          </cell>
          <cell r="E15">
            <v>31.261205999999998</v>
          </cell>
          <cell r="G15">
            <v>51.240221000000005</v>
          </cell>
          <cell r="I15">
            <v>25.779329000000001</v>
          </cell>
          <cell r="K15">
            <v>27.582668999999999</v>
          </cell>
          <cell r="O15">
            <v>59.172782000000005</v>
          </cell>
        </row>
        <row r="17">
          <cell r="B17" t="str">
            <v>Gross Profit</v>
          </cell>
        </row>
        <row r="18">
          <cell r="B18" t="str">
            <v>Mortgage Services</v>
          </cell>
          <cell r="C18">
            <v>9.6239279999999994</v>
          </cell>
          <cell r="E18">
            <v>10.143148</v>
          </cell>
          <cell r="G18">
            <v>18.265495000000005</v>
          </cell>
          <cell r="I18">
            <v>9.2485559999999989</v>
          </cell>
          <cell r="K18">
            <v>10.605927000000001</v>
          </cell>
        </row>
        <row r="19">
          <cell r="B19" t="str">
            <v>% Growth</v>
          </cell>
          <cell r="E19">
            <v>5.3950943938898988E-2</v>
          </cell>
          <cell r="G19">
            <v>0.80077181167030242</v>
          </cell>
          <cell r="K19">
            <v>0.14676572213002781</v>
          </cell>
          <cell r="N19">
            <v>9.7978253999999989</v>
          </cell>
        </row>
        <row r="20">
          <cell r="B20" t="str">
            <v>% of Total Gross Profit</v>
          </cell>
          <cell r="C20">
            <v>0.92266284560208944</v>
          </cell>
          <cell r="E20">
            <v>0.7813548632756786</v>
          </cell>
          <cell r="G20">
            <v>0.85316652359640976</v>
          </cell>
          <cell r="I20">
            <v>0.85358288056381804</v>
          </cell>
          <cell r="K20">
            <v>0.86068696374069509</v>
          </cell>
          <cell r="M20">
            <v>0.88573019118488161</v>
          </cell>
        </row>
        <row r="21">
          <cell r="B21" t="str">
            <v>Consumer Services</v>
          </cell>
          <cell r="C21" t="str">
            <v>--</v>
          </cell>
          <cell r="E21">
            <v>1.3051889999999999</v>
          </cell>
          <cell r="G21">
            <v>2.601216</v>
          </cell>
          <cell r="I21">
            <v>1.2871309999999998</v>
          </cell>
          <cell r="K21">
            <v>1.3013539999999999</v>
          </cell>
        </row>
        <row r="22">
          <cell r="B22" t="str">
            <v>% Growth</v>
          </cell>
          <cell r="E22" t="str">
            <v>NM</v>
          </cell>
          <cell r="G22">
            <v>0.99298032698712602</v>
          </cell>
          <cell r="K22">
            <v>1.1050157287797457E-2</v>
          </cell>
        </row>
        <row r="23">
          <cell r="B23" t="str">
            <v>% of Total Gross Profit</v>
          </cell>
          <cell r="C23">
            <v>0</v>
          </cell>
          <cell r="E23">
            <v>0.10054233386360129</v>
          </cell>
          <cell r="G23">
            <v>0.12150069909648537</v>
          </cell>
          <cell r="I23">
            <v>0.11879400272247773</v>
          </cell>
          <cell r="K23">
            <v>0.10560683879983411</v>
          </cell>
          <cell r="M23">
            <v>0.18482068234328225</v>
          </cell>
        </row>
        <row r="24">
          <cell r="B24" t="str">
            <v>Other Services</v>
          </cell>
          <cell r="C24">
            <v>0.80667299999999997</v>
          </cell>
          <cell r="E24">
            <v>1.5331500000000002</v>
          </cell>
          <cell r="G24">
            <v>0.54235099999999981</v>
          </cell>
          <cell r="I24">
            <v>0.2992959999999999</v>
          </cell>
          <cell r="K24">
            <v>0.41534899999999997</v>
          </cell>
        </row>
        <row r="25">
          <cell r="B25" t="str">
            <v>% Growth</v>
          </cell>
          <cell r="E25">
            <v>0.90058425161124811</v>
          </cell>
          <cell r="G25">
            <v>-0.6462505299546687</v>
          </cell>
          <cell r="K25">
            <v>0.38775326098578033</v>
          </cell>
        </row>
        <row r="26">
          <cell r="B26" t="str">
            <v>% of Total Gross Profit</v>
          </cell>
          <cell r="C26">
            <v>7.7337154397910529E-2</v>
          </cell>
          <cell r="E26">
            <v>0.11810280286072004</v>
          </cell>
          <cell r="G26">
            <v>2.5332777307104797E-2</v>
          </cell>
          <cell r="I26">
            <v>2.7623116713704113E-2</v>
          </cell>
          <cell r="K26">
            <v>3.3706197459470906E-2</v>
          </cell>
          <cell r="M26">
            <v>-7.055087352816386E-2</v>
          </cell>
        </row>
        <row r="27">
          <cell r="B27" t="str">
            <v>Total Gross Profit</v>
          </cell>
          <cell r="C27">
            <v>10.430600999999999</v>
          </cell>
          <cell r="E27">
            <v>12.981487000000001</v>
          </cell>
          <cell r="G27">
            <v>21.409062000000006</v>
          </cell>
          <cell r="I27">
            <v>10.834982999999999</v>
          </cell>
          <cell r="K27">
            <v>12.32263</v>
          </cell>
        </row>
        <row r="29">
          <cell r="B29" t="str">
            <v>Assets</v>
          </cell>
        </row>
        <row r="30">
          <cell r="B30" t="str">
            <v>Mortgage Services</v>
          </cell>
          <cell r="C30">
            <v>38.992283999999998</v>
          </cell>
          <cell r="E30">
            <v>31.120270000000001</v>
          </cell>
          <cell r="G30">
            <v>38.264507999999999</v>
          </cell>
          <cell r="I30">
            <v>40.653297999999999</v>
          </cell>
          <cell r="K30">
            <v>37.791125000000001</v>
          </cell>
        </row>
        <row r="31">
          <cell r="B31" t="str">
            <v>% Growth</v>
          </cell>
          <cell r="E31">
            <v>-0.20188645527920335</v>
          </cell>
          <cell r="G31">
            <v>0.22956863806130201</v>
          </cell>
          <cell r="K31">
            <v>-7.0404447875298981E-2</v>
          </cell>
        </row>
        <row r="32">
          <cell r="B32" t="str">
            <v>% of Total Assets</v>
          </cell>
          <cell r="C32">
            <v>0.9823596034260903</v>
          </cell>
          <cell r="E32">
            <v>0.72710746426579365</v>
          </cell>
          <cell r="G32">
            <v>0.7520018215716987</v>
          </cell>
          <cell r="I32">
            <v>0.76274000814724108</v>
          </cell>
          <cell r="K32">
            <v>0.74561360328069681</v>
          </cell>
        </row>
        <row r="33">
          <cell r="B33" t="str">
            <v>Consumer Services</v>
          </cell>
          <cell r="C33" t="str">
            <v>--</v>
          </cell>
          <cell r="E33">
            <v>10.94445</v>
          </cell>
          <cell r="G33">
            <v>11.675013999999999</v>
          </cell>
          <cell r="I33">
            <v>11.692444</v>
          </cell>
          <cell r="K33">
            <v>11.550367</v>
          </cell>
        </row>
        <row r="34">
          <cell r="B34" t="str">
            <v>% Growth</v>
          </cell>
          <cell r="E34" t="str">
            <v>NM</v>
          </cell>
          <cell r="G34">
            <v>6.6752006724869695E-2</v>
          </cell>
          <cell r="K34">
            <v>-1.2151180711235443E-2</v>
          </cell>
        </row>
        <row r="35">
          <cell r="B35" t="str">
            <v>% of Total Assets</v>
          </cell>
          <cell r="C35">
            <v>0</v>
          </cell>
          <cell r="E35">
            <v>0.25571086906648832</v>
          </cell>
          <cell r="G35">
            <v>0.22944582992874452</v>
          </cell>
          <cell r="I35">
            <v>0.21937444858277327</v>
          </cell>
          <cell r="K35">
            <v>0.22788712318261106</v>
          </cell>
        </row>
        <row r="36">
          <cell r="B36" t="str">
            <v>Other Services</v>
          </cell>
          <cell r="C36">
            <v>0.70019100000000001</v>
          </cell>
          <cell r="E36">
            <v>0.73537699999999995</v>
          </cell>
          <cell r="G36">
            <v>0.94400899999999999</v>
          </cell>
          <cell r="I36">
            <v>0.95328199999999996</v>
          </cell>
          <cell r="K36">
            <v>1.343105</v>
          </cell>
        </row>
        <row r="37">
          <cell r="B37" t="str">
            <v>% Growth</v>
          </cell>
          <cell r="E37">
            <v>5.0252002667843465E-2</v>
          </cell>
          <cell r="G37">
            <v>0.28370754048603652</v>
          </cell>
          <cell r="K37">
            <v>0.40892726391560941</v>
          </cell>
        </row>
        <row r="38">
          <cell r="B38" t="str">
            <v>% of Total Assets</v>
          </cell>
          <cell r="C38">
            <v>1.7640396573909794E-2</v>
          </cell>
          <cell r="E38">
            <v>1.7181666667718063E-2</v>
          </cell>
          <cell r="G38">
            <v>1.8552348499556764E-2</v>
          </cell>
          <cell r="I38">
            <v>1.7885543269985579E-2</v>
          </cell>
          <cell r="K38">
            <v>2.6499273536692024E-2</v>
          </cell>
        </row>
        <row r="39">
          <cell r="B39" t="str">
            <v>Total Assets</v>
          </cell>
          <cell r="C39">
            <v>39.692474999999995</v>
          </cell>
          <cell r="E39">
            <v>42.800097000000001</v>
          </cell>
          <cell r="G39">
            <v>50.883530999999998</v>
          </cell>
          <cell r="I39">
            <v>53.299024000000003</v>
          </cell>
          <cell r="K39">
            <v>50.684597000000004</v>
          </cell>
        </row>
        <row r="41">
          <cell r="B41" t="str">
            <v>Source: Public filings.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BITDA Margin"/>
      <sheetName val="2007 PE"/>
      <sheetName val="EV-EBITDA"/>
      <sheetName val="Graphs"/>
      <sheetName val="Cap Structure"/>
      <sheetName val="2007 EPS Growth"/>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les"/>
      <sheetName val="N.A. Beverages"/>
      <sheetName val="Snacks and Cereals with EBITDA"/>
      <sheetName val="Valuation Matrix"/>
      <sheetName val="EBITDA"/>
      <sheetName val="KFT Cap Table"/>
      <sheetName val="Projected IS"/>
      <sheetName val="Historical IS"/>
      <sheetName val="Europe"/>
      <sheetName val="Grocery"/>
      <sheetName val="Football Test"/>
      <sheetName val="Latin"/>
      <sheetName val="N.A. Cheese &amp; Foodservice"/>
      <sheetName val="Conveni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__FDSCACHE__"/>
      <sheetName val="IBD Tracking"/>
      <sheetName val="Homebuilders Output"/>
      <sheetName val="Homebuilder Stats"/>
      <sheetName val="BZH"/>
      <sheetName val="CTX"/>
      <sheetName val="DHI"/>
      <sheetName val="HOV"/>
      <sheetName val="KBH"/>
      <sheetName val="LEN"/>
      <sheetName val="MDC"/>
      <sheetName val="MHO"/>
      <sheetName val="MTH"/>
      <sheetName val="NVR"/>
      <sheetName val="PHM"/>
      <sheetName val="RYL"/>
      <sheetName val="SPF"/>
      <sheetName val="WLS"/>
      <sheetName val="TOL"/>
      <sheetName val="Situational Overview"/>
      <sheetName val="Situational Overview LEH"/>
      <sheetName val="EV to EBITDA"/>
      <sheetName val="PE"/>
      <sheetName val="Price to BV"/>
      <sheetName val="Gross Margin"/>
      <sheetName val="EBITDA Margin"/>
      <sheetName val="EBIT Margin"/>
      <sheetName val="ROE"/>
      <sheetName val="ROIC"/>
      <sheetName val="Inventory Turnover"/>
      <sheetName val="PE to ROE Data"/>
      <sheetName val="PE to ROE Graph"/>
      <sheetName val="PE to ROIC Data"/>
      <sheetName val="PE to ROIC Graph"/>
      <sheetName val="Price BV to ROE Data"/>
      <sheetName val="Price BV to ROE Graph"/>
      <sheetName val="EV EBITDA to ROIC Data"/>
      <sheetName val="EV EBITDA to ROIC Graph"/>
      <sheetName val="Float vs Fixed Debt"/>
      <sheetName val="Average Cost of Debt"/>
      <sheetName val="Weight Avg Debt Maturity"/>
      <sheetName val="2003 to 2005 Debt Maturities"/>
      <sheetName val="Future Debt Issues Analysis"/>
    </sheetNames>
    <sheetDataSet>
      <sheetData sheetId="0"/>
      <sheetData sheetId="1"/>
      <sheetData sheetId="2"/>
      <sheetData sheetId="3"/>
      <sheetData sheetId="4"/>
      <sheetData sheetId="5"/>
      <sheetData sheetId="6"/>
      <sheetData sheetId="7"/>
      <sheetData sheetId="8"/>
      <sheetData sheetId="9"/>
      <sheetData sheetId="10" refreshError="1">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row>
        <row r="3">
          <cell r="B3" t="str">
            <v>Company Name</v>
          </cell>
          <cell r="D3" t="str">
            <v>MDC Holdings</v>
          </cell>
          <cell r="F3" t="str">
            <v>Options</v>
          </cell>
          <cell r="P3" t="str">
            <v>Calculations</v>
          </cell>
        </row>
        <row r="4">
          <cell r="B4" t="str">
            <v>Date Updated</v>
          </cell>
          <cell r="D4">
            <v>37475</v>
          </cell>
          <cell r="F4" t="str">
            <v>(Amounts in Millions)</v>
          </cell>
          <cell r="P4" t="str">
            <v>Metric</v>
          </cell>
          <cell r="R4" t="str">
            <v>Value</v>
          </cell>
        </row>
        <row r="5">
          <cell r="B5" t="str">
            <v>Updated by</v>
          </cell>
          <cell r="D5" t="str">
            <v>David Jaynes</v>
          </cell>
          <cell r="F5" t="str">
            <v>OPTION</v>
          </cell>
          <cell r="H5" t="str">
            <v># OF SHARES</v>
          </cell>
          <cell r="J5" t="str">
            <v>STRIKE PRICE</v>
          </cell>
          <cell r="L5" t="str">
            <v>SHARES ADDED</v>
          </cell>
          <cell r="P5" t="str">
            <v>Multiples</v>
          </cell>
        </row>
        <row r="6">
          <cell r="B6" t="str">
            <v>Ticker</v>
          </cell>
          <cell r="D6" t="str">
            <v>MDC</v>
          </cell>
          <cell r="F6">
            <v>1</v>
          </cell>
          <cell r="H6">
            <v>0.65138399999999996</v>
          </cell>
          <cell r="J6">
            <v>11.18</v>
          </cell>
          <cell r="L6">
            <v>0.48606111418842224</v>
          </cell>
          <cell r="P6" t="str">
            <v>Sales</v>
          </cell>
        </row>
        <row r="7">
          <cell r="B7" t="str">
            <v>Fiscal Year End</v>
          </cell>
          <cell r="D7">
            <v>37256</v>
          </cell>
          <cell r="F7">
            <v>2</v>
          </cell>
          <cell r="H7">
            <v>0.43670399999999998</v>
          </cell>
          <cell r="J7">
            <v>17.86</v>
          </cell>
          <cell r="L7">
            <v>0.25964308195232688</v>
          </cell>
          <cell r="P7" t="str">
            <v>LTM</v>
          </cell>
          <cell r="R7">
            <v>0.71856115753342287</v>
          </cell>
        </row>
        <row r="8">
          <cell r="B8" t="str">
            <v>LTM as of</v>
          </cell>
          <cell r="D8">
            <v>37437</v>
          </cell>
          <cell r="F8">
            <v>3</v>
          </cell>
          <cell r="H8">
            <v>0.30763000000000001</v>
          </cell>
          <cell r="J8">
            <v>24.17</v>
          </cell>
          <cell r="L8">
            <v>0.13883506015891034</v>
          </cell>
          <cell r="P8">
            <v>2002</v>
          </cell>
          <cell r="R8">
            <v>0.72904987057167003</v>
          </cell>
        </row>
        <row r="9">
          <cell r="B9" t="str">
            <v>First Forecasted Fiscal Year</v>
          </cell>
          <cell r="D9">
            <v>2002</v>
          </cell>
          <cell r="F9">
            <v>4</v>
          </cell>
          <cell r="H9">
            <v>0</v>
          </cell>
          <cell r="J9">
            <v>0</v>
          </cell>
          <cell r="L9">
            <v>0</v>
          </cell>
          <cell r="P9">
            <v>2003</v>
          </cell>
          <cell r="R9">
            <v>0.67325566425228367</v>
          </cell>
        </row>
        <row r="10">
          <cell r="B10" t="str">
            <v>First Forecasted Calendar Year</v>
          </cell>
          <cell r="D10">
            <v>2002</v>
          </cell>
          <cell r="F10">
            <v>5</v>
          </cell>
          <cell r="H10">
            <v>0</v>
          </cell>
          <cell r="J10">
            <v>0</v>
          </cell>
          <cell r="L10">
            <v>0</v>
          </cell>
          <cell r="P10" t="str">
            <v>EBIT</v>
          </cell>
        </row>
        <row r="11">
          <cell r="B11" t="str">
            <v>Research Source</v>
          </cell>
          <cell r="D11" t="str">
            <v>CSFB</v>
          </cell>
          <cell r="F11">
            <v>6</v>
          </cell>
          <cell r="H11">
            <v>0</v>
          </cell>
          <cell r="J11">
            <v>0</v>
          </cell>
          <cell r="L11">
            <v>0</v>
          </cell>
          <cell r="P11" t="str">
            <v>LTM</v>
          </cell>
          <cell r="R11">
            <v>5.4732301190266464</v>
          </cell>
        </row>
        <row r="12">
          <cell r="B12" t="str">
            <v>Date of Research</v>
          </cell>
          <cell r="D12">
            <v>37358</v>
          </cell>
          <cell r="F12">
            <v>7</v>
          </cell>
          <cell r="H12">
            <v>0</v>
          </cell>
          <cell r="J12">
            <v>0</v>
          </cell>
          <cell r="L12">
            <v>0</v>
          </cell>
          <cell r="P12">
            <v>2002</v>
          </cell>
          <cell r="R12">
            <v>5.8002750345033602</v>
          </cell>
        </row>
        <row r="13">
          <cell r="B13" t="str">
            <v>Currency (use Factset currency code*)</v>
          </cell>
          <cell r="D13" t="str">
            <v>USD</v>
          </cell>
          <cell r="F13">
            <v>8</v>
          </cell>
          <cell r="H13">
            <v>0</v>
          </cell>
          <cell r="J13">
            <v>0</v>
          </cell>
          <cell r="L13">
            <v>0</v>
          </cell>
          <cell r="P13">
            <v>2003</v>
          </cell>
          <cell r="R13">
            <v>5.3563798291856441</v>
          </cell>
        </row>
        <row r="14">
          <cell r="B14" t="str">
            <v>(Note stock price, historical, &amp; projections may be in diff currencies)</v>
          </cell>
          <cell r="F14" t="str">
            <v>Total</v>
          </cell>
          <cell r="H14">
            <v>1.395718</v>
          </cell>
          <cell r="L14">
            <v>0.88453925629965946</v>
          </cell>
          <cell r="P14" t="str">
            <v>EBITDA</v>
          </cell>
        </row>
        <row r="15">
          <cell r="B15" t="str">
            <v>F/X Rate to US dollars</v>
          </cell>
          <cell r="D15">
            <v>1</v>
          </cell>
          <cell r="P15" t="str">
            <v>LTM</v>
          </cell>
          <cell r="R15">
            <v>5.0022338184488158</v>
          </cell>
        </row>
        <row r="16">
          <cell r="P16">
            <v>2002</v>
          </cell>
          <cell r="R16">
            <v>5.3050329721311478</v>
          </cell>
        </row>
        <row r="17">
          <cell r="B17" t="str">
            <v>Market Valuation</v>
          </cell>
          <cell r="F17" t="str">
            <v>Convertible Debt and Convertible Preferred</v>
          </cell>
          <cell r="P17">
            <v>2003</v>
          </cell>
          <cell r="R17">
            <v>4.8990386552456124</v>
          </cell>
        </row>
        <row r="18">
          <cell r="B18" t="str">
            <v>(Dollars in Millions)</v>
          </cell>
          <cell r="F18" t="str">
            <v>(Amounts in Millions)</v>
          </cell>
          <cell r="P18" t="str">
            <v>P/E</v>
          </cell>
        </row>
        <row r="19">
          <cell r="C19" t="str">
            <v>(Date Ref. Entered at Output Page)</v>
          </cell>
          <cell r="D19">
            <v>37494</v>
          </cell>
          <cell r="F19" t="str">
            <v>TRANCHE</v>
          </cell>
          <cell r="H19" t="str">
            <v>AMOUNT O/S</v>
          </cell>
          <cell r="J19" t="str">
            <v>STRIKE PRICE</v>
          </cell>
          <cell r="L19" t="str">
            <v>SHARES ADDED</v>
          </cell>
          <cell r="P19" t="str">
            <v>LTM</v>
          </cell>
          <cell r="R19">
            <v>7.7574255201419344</v>
          </cell>
        </row>
        <row r="20">
          <cell r="B20" t="str">
            <v>Stock Price</v>
          </cell>
          <cell r="D20">
            <v>44.050000000000004</v>
          </cell>
          <cell r="F20" t="str">
            <v>Convertible Debt</v>
          </cell>
          <cell r="P20">
            <v>2002</v>
          </cell>
          <cell r="R20">
            <v>7.9469601298935597</v>
          </cell>
        </row>
        <row r="21">
          <cell r="B21" t="str">
            <v>Basic Shares Outstanding (in MM)</v>
          </cell>
          <cell r="D21">
            <v>27.033999999999999</v>
          </cell>
          <cell r="F21">
            <v>1</v>
          </cell>
          <cell r="H21">
            <v>0</v>
          </cell>
          <cell r="J21">
            <v>0</v>
          </cell>
          <cell r="L21">
            <v>0</v>
          </cell>
          <cell r="P21">
            <v>2003</v>
          </cell>
          <cell r="R21">
            <v>7.0638229634381027</v>
          </cell>
          <cell r="T21">
            <v>27.044</v>
          </cell>
        </row>
        <row r="22">
          <cell r="B22" t="str">
            <v>Shares from Options and Converts (in MM)</v>
          </cell>
          <cell r="D22">
            <v>0.88453925629965946</v>
          </cell>
          <cell r="F22">
            <v>2</v>
          </cell>
          <cell r="H22">
            <v>0</v>
          </cell>
          <cell r="J22">
            <v>0</v>
          </cell>
          <cell r="L22">
            <v>0</v>
          </cell>
          <cell r="P22" t="str">
            <v>Cash P/E</v>
          </cell>
        </row>
        <row r="23">
          <cell r="B23" t="str">
            <v>Diluted Shares Outstanding (in MM)</v>
          </cell>
          <cell r="D23">
            <v>27.91853925629966</v>
          </cell>
          <cell r="F23">
            <v>3</v>
          </cell>
          <cell r="H23">
            <v>0</v>
          </cell>
          <cell r="J23">
            <v>0</v>
          </cell>
          <cell r="L23">
            <v>0</v>
          </cell>
          <cell r="P23" t="str">
            <v>LTM</v>
          </cell>
          <cell r="R23">
            <v>7.7574255201419335</v>
          </cell>
        </row>
        <row r="24">
          <cell r="B24" t="str">
            <v>Equity Value</v>
          </cell>
          <cell r="D24">
            <v>1229.8116542400001</v>
          </cell>
          <cell r="F24" t="str">
            <v>Total</v>
          </cell>
          <cell r="H24">
            <v>0</v>
          </cell>
          <cell r="L24">
            <v>0</v>
          </cell>
          <cell r="P24">
            <v>2002</v>
          </cell>
          <cell r="R24">
            <v>7.9469601298935597</v>
          </cell>
        </row>
        <row r="25">
          <cell r="B25" t="str">
            <v>Net Debt:</v>
          </cell>
          <cell r="P25">
            <v>2003</v>
          </cell>
          <cell r="R25">
            <v>7.0638229634381027</v>
          </cell>
        </row>
        <row r="26">
          <cell r="B26" t="str">
            <v>Current Debt</v>
          </cell>
          <cell r="D26">
            <v>0</v>
          </cell>
          <cell r="F26" t="str">
            <v>Convertible Preferred</v>
          </cell>
          <cell r="P26" t="str">
            <v>Equity Value / BV</v>
          </cell>
          <cell r="R26">
            <v>1.6839168897262602</v>
          </cell>
        </row>
        <row r="27">
          <cell r="B27" t="str">
            <v>Long-term Debt</v>
          </cell>
          <cell r="D27">
            <v>339.65199999999999</v>
          </cell>
          <cell r="F27">
            <v>1</v>
          </cell>
          <cell r="H27">
            <v>0</v>
          </cell>
          <cell r="J27">
            <v>0</v>
          </cell>
          <cell r="L27">
            <v>0</v>
          </cell>
        </row>
        <row r="28">
          <cell r="B28" t="str">
            <v>Convertible Debt</v>
          </cell>
          <cell r="D28">
            <v>0</v>
          </cell>
          <cell r="F28">
            <v>2</v>
          </cell>
          <cell r="H28">
            <v>0</v>
          </cell>
          <cell r="J28">
            <v>0</v>
          </cell>
          <cell r="L28">
            <v>0</v>
          </cell>
          <cell r="P28" t="str">
            <v>Credit Stats</v>
          </cell>
        </row>
        <row r="29">
          <cell r="B29" t="str">
            <v>less: Cash &amp; Equivalents</v>
          </cell>
          <cell r="D29">
            <v>16.149999999999999</v>
          </cell>
          <cell r="F29">
            <v>3</v>
          </cell>
          <cell r="H29">
            <v>0</v>
          </cell>
          <cell r="J29">
            <v>0</v>
          </cell>
          <cell r="L29">
            <v>0</v>
          </cell>
          <cell r="P29" t="str">
            <v>Debt / LTM EBITDA</v>
          </cell>
          <cell r="R29">
            <v>1.0938027334441138</v>
          </cell>
        </row>
        <row r="30">
          <cell r="B30" t="str">
            <v>Total</v>
          </cell>
          <cell r="D30">
            <v>323.50200000000001</v>
          </cell>
          <cell r="F30" t="str">
            <v>Total</v>
          </cell>
          <cell r="H30">
            <v>0</v>
          </cell>
          <cell r="L30">
            <v>0</v>
          </cell>
          <cell r="P30" t="str">
            <v>LTM EBITDA / Interest</v>
          </cell>
          <cell r="R30">
            <v>15.14234163944019</v>
          </cell>
        </row>
        <row r="31">
          <cell r="B31" t="str">
            <v>Minority Interest</v>
          </cell>
          <cell r="D31">
            <v>0</v>
          </cell>
          <cell r="P31" t="str">
            <v>Debt / Capitalization</v>
          </cell>
          <cell r="R31">
            <v>0.31743770911605823</v>
          </cell>
        </row>
        <row r="32">
          <cell r="B32" t="str">
            <v>Preferred Stock</v>
          </cell>
          <cell r="D32">
            <v>0</v>
          </cell>
          <cell r="P32" t="str">
            <v>Net Debt/Cap</v>
          </cell>
          <cell r="R32">
            <v>0.30697740622301511</v>
          </cell>
        </row>
        <row r="33">
          <cell r="B33" t="str">
            <v>Convertible Preferred Stock</v>
          </cell>
          <cell r="D33">
            <v>0</v>
          </cell>
          <cell r="F33" t="str">
            <v>Projections</v>
          </cell>
          <cell r="P33" t="str">
            <v>Debt Ratings</v>
          </cell>
          <cell r="S33" t="str">
            <v>Outlook</v>
          </cell>
        </row>
        <row r="34">
          <cell r="B34" t="str">
            <v>Enterprise Value</v>
          </cell>
          <cell r="D34">
            <v>1553.31365424</v>
          </cell>
          <cell r="F34" t="str">
            <v>(Dollars in Millions, Except Per Share Data)</v>
          </cell>
          <cell r="P34" t="str">
            <v>Moody's</v>
          </cell>
          <cell r="R34" t="str">
            <v>Ba1</v>
          </cell>
          <cell r="S34" t="str">
            <v>Positive</v>
          </cell>
        </row>
        <row r="35">
          <cell r="H35">
            <v>2002</v>
          </cell>
          <cell r="J35">
            <v>2003</v>
          </cell>
          <cell r="L35">
            <v>2002</v>
          </cell>
          <cell r="N35">
            <v>2003</v>
          </cell>
          <cell r="P35" t="str">
            <v>S&amp;P</v>
          </cell>
          <cell r="R35" t="str">
            <v>BB+</v>
          </cell>
          <cell r="S35" t="str">
            <v>Stable</v>
          </cell>
        </row>
        <row r="36">
          <cell r="A36" t="str">
            <v>7/01/02</v>
          </cell>
          <cell r="B36" t="str">
            <v>52-Week High</v>
          </cell>
          <cell r="D36">
            <v>53.1</v>
          </cell>
          <cell r="F36" t="str">
            <v>Sales</v>
          </cell>
          <cell r="H36">
            <v>2130.6</v>
          </cell>
          <cell r="J36">
            <v>2307.1675987533013</v>
          </cell>
          <cell r="L36">
            <v>2130.6</v>
          </cell>
          <cell r="N36">
            <v>2307.1675987533013</v>
          </cell>
        </row>
        <row r="37">
          <cell r="A37" t="str">
            <v>9/21/01</v>
          </cell>
          <cell r="B37" t="str">
            <v>52-Week Low</v>
          </cell>
          <cell r="D37">
            <v>21.318180000000002</v>
          </cell>
          <cell r="F37" t="str">
            <v>EBIT</v>
          </cell>
          <cell r="H37">
            <v>267.8</v>
          </cell>
          <cell r="J37">
            <v>289.99318640107674</v>
          </cell>
          <cell r="L37">
            <v>267.8</v>
          </cell>
          <cell r="N37">
            <v>289.99318640107674</v>
          </cell>
          <cell r="P37" t="str">
            <v>Margins</v>
          </cell>
        </row>
        <row r="38">
          <cell r="F38" t="str">
            <v>D&amp;A</v>
          </cell>
          <cell r="H38">
            <v>25</v>
          </cell>
          <cell r="J38">
            <v>27.071806049391032</v>
          </cell>
          <cell r="L38">
            <v>25</v>
          </cell>
          <cell r="N38">
            <v>27.071806049391032</v>
          </cell>
          <cell r="P38" t="str">
            <v>Gross Margin</v>
          </cell>
        </row>
        <row r="39">
          <cell r="B39" t="str">
            <v>Long-Term EPS Growth</v>
          </cell>
          <cell r="D39">
            <v>0.125</v>
          </cell>
          <cell r="F39" t="str">
            <v>EBITDA</v>
          </cell>
          <cell r="H39">
            <v>292.8</v>
          </cell>
          <cell r="J39">
            <v>317.0649924504678</v>
          </cell>
          <cell r="L39">
            <v>292.8</v>
          </cell>
          <cell r="N39">
            <v>317.0649924504678</v>
          </cell>
          <cell r="P39" t="str">
            <v>LTM</v>
          </cell>
          <cell r="R39" t="str">
            <v>NA</v>
          </cell>
        </row>
        <row r="40">
          <cell r="F40" t="str">
            <v>Goodwill Amortization</v>
          </cell>
          <cell r="H40">
            <v>0</v>
          </cell>
          <cell r="J40">
            <v>0</v>
          </cell>
          <cell r="L40">
            <v>0</v>
          </cell>
          <cell r="N40">
            <v>0</v>
          </cell>
          <cell r="P40" t="str">
            <v>EBIT Margin</v>
          </cell>
        </row>
        <row r="41">
          <cell r="B41" t="str">
            <v>Book Value</v>
          </cell>
          <cell r="F41" t="str">
            <v>Tax Rate</v>
          </cell>
          <cell r="H41">
            <v>0.39023389413212967</v>
          </cell>
          <cell r="J41">
            <v>0.39023389413212967</v>
          </cell>
          <cell r="L41">
            <v>0.39023389413212967</v>
          </cell>
          <cell r="N41">
            <v>0.39023389413212967</v>
          </cell>
          <cell r="P41" t="str">
            <v>LTM</v>
          </cell>
          <cell r="R41">
            <v>0.13128648748670027</v>
          </cell>
        </row>
        <row r="42">
          <cell r="B42" t="str">
            <v>(Dollars in Millions)</v>
          </cell>
          <cell r="D42">
            <v>37437</v>
          </cell>
          <cell r="F42" t="str">
            <v>FD Wtd Avg. Shares O/S (MM)</v>
          </cell>
          <cell r="H42">
            <v>27.8</v>
          </cell>
          <cell r="J42">
            <v>28.356000000000002</v>
          </cell>
          <cell r="L42">
            <v>27.8</v>
          </cell>
          <cell r="N42">
            <v>28.356000000000002</v>
          </cell>
          <cell r="P42">
            <v>2002</v>
          </cell>
          <cell r="R42">
            <v>0.1256922932507275</v>
          </cell>
        </row>
        <row r="43">
          <cell r="B43" t="str">
            <v>Book Value of Equity</v>
          </cell>
          <cell r="D43">
            <v>730.32799999999997</v>
          </cell>
          <cell r="F43" t="str">
            <v>EPS</v>
          </cell>
          <cell r="H43">
            <v>5.5430000000000001</v>
          </cell>
          <cell r="J43">
            <v>6.2359999999999998</v>
          </cell>
          <cell r="L43">
            <v>5.5430000000000001</v>
          </cell>
          <cell r="N43">
            <v>6.2359999999999998</v>
          </cell>
          <cell r="P43" t="str">
            <v>EBITDA Margin</v>
          </cell>
        </row>
        <row r="44">
          <cell r="B44" t="str">
            <v>Goodwill</v>
          </cell>
          <cell r="D44">
            <v>0</v>
          </cell>
          <cell r="F44" t="str">
            <v>Cash EPS</v>
          </cell>
          <cell r="H44">
            <v>5.5430000000000001</v>
          </cell>
          <cell r="J44">
            <v>6.2359999999999998</v>
          </cell>
          <cell r="L44">
            <v>5.5430000000000001</v>
          </cell>
          <cell r="N44">
            <v>6.2359999999999998</v>
          </cell>
          <cell r="P44" t="str">
            <v>LTM</v>
          </cell>
          <cell r="R44">
            <v>0.14364805477170747</v>
          </cell>
        </row>
        <row r="45">
          <cell r="B45" t="str">
            <v>Tangible Book Value</v>
          </cell>
          <cell r="D45">
            <v>730.32799999999997</v>
          </cell>
          <cell r="F45" t="str">
            <v>IBES Estimate Fiscal Year</v>
          </cell>
          <cell r="H45" t="str">
            <v>12/2002</v>
          </cell>
          <cell r="J45" t="str">
            <v>12/2003</v>
          </cell>
          <cell r="P45">
            <v>2002</v>
          </cell>
          <cell r="R45">
            <v>0.13742607716136301</v>
          </cell>
        </row>
        <row r="46">
          <cell r="F46" t="str">
            <v>Research EPS</v>
          </cell>
          <cell r="H46">
            <v>5.35</v>
          </cell>
          <cell r="J46">
            <v>0</v>
          </cell>
        </row>
        <row r="47">
          <cell r="B47" t="str">
            <v>Historical Results</v>
          </cell>
          <cell r="L47">
            <v>1.1733783910635502E-2</v>
          </cell>
          <cell r="P47" t="str">
            <v>Trading Statistics</v>
          </cell>
        </row>
        <row r="48">
          <cell r="F48" t="str">
            <v>10-K</v>
          </cell>
          <cell r="H48" t="str">
            <v>New Q</v>
          </cell>
          <cell r="J48" t="str">
            <v>Old Q</v>
          </cell>
          <cell r="L48">
            <v>0.1256922932507275</v>
          </cell>
          <cell r="P48" t="str">
            <v>Discount to 52-wk High</v>
          </cell>
          <cell r="R48">
            <v>-0.17043314500941609</v>
          </cell>
        </row>
        <row r="49">
          <cell r="B49" t="str">
            <v>(Dollars in Millions)</v>
          </cell>
          <cell r="C49">
            <v>1999</v>
          </cell>
          <cell r="D49">
            <v>2000</v>
          </cell>
          <cell r="F49">
            <v>2001</v>
          </cell>
          <cell r="G49" t="str">
            <v>LTM</v>
          </cell>
          <cell r="H49">
            <v>37437</v>
          </cell>
          <cell r="J49">
            <v>37072</v>
          </cell>
          <cell r="P49" t="str">
            <v>Premium to 52-wk Low</v>
          </cell>
          <cell r="R49">
            <v>1.066311476870915</v>
          </cell>
        </row>
        <row r="50">
          <cell r="B50" t="str">
            <v>Sales</v>
          </cell>
          <cell r="C50">
            <v>0</v>
          </cell>
          <cell r="D50">
            <v>0</v>
          </cell>
          <cell r="F50">
            <v>2125.8739999999998</v>
          </cell>
          <cell r="G50">
            <v>2161.6999999999998</v>
          </cell>
          <cell r="H50">
            <v>945.93200000000002</v>
          </cell>
          <cell r="J50">
            <v>910.10599999999999</v>
          </cell>
        </row>
        <row r="51">
          <cell r="B51" t="str">
            <v>Gross Profit</v>
          </cell>
          <cell r="C51">
            <v>0</v>
          </cell>
          <cell r="D51">
            <v>0</v>
          </cell>
          <cell r="F51">
            <v>0</v>
          </cell>
          <cell r="G51">
            <v>0</v>
          </cell>
          <cell r="H51">
            <v>0</v>
          </cell>
          <cell r="J51">
            <v>0</v>
          </cell>
          <cell r="P51" t="str">
            <v>Price / Book Value</v>
          </cell>
          <cell r="R51">
            <v>1.6839168897262602</v>
          </cell>
        </row>
        <row r="52">
          <cell r="B52" t="str">
            <v>EBIT</v>
          </cell>
          <cell r="C52">
            <v>0</v>
          </cell>
          <cell r="D52">
            <v>0</v>
          </cell>
          <cell r="F52">
            <v>281.50299999999999</v>
          </cell>
          <cell r="G52">
            <v>276.76099999999997</v>
          </cell>
          <cell r="H52">
            <v>120.07700000000001</v>
          </cell>
          <cell r="J52">
            <v>124.81900000000002</v>
          </cell>
          <cell r="P52" t="str">
            <v>Net Debt to Book</v>
          </cell>
          <cell r="R52">
            <v>0.44295439857160074</v>
          </cell>
        </row>
        <row r="53">
          <cell r="B53" t="str">
            <v>Interest Expense</v>
          </cell>
          <cell r="C53">
            <v>0</v>
          </cell>
          <cell r="D53">
            <v>0</v>
          </cell>
          <cell r="F53">
            <v>22.498000000000001</v>
          </cell>
          <cell r="G53">
            <v>20.507000000000001</v>
          </cell>
          <cell r="H53">
            <v>4.0410000000000004</v>
          </cell>
          <cell r="J53">
            <v>6.032</v>
          </cell>
        </row>
        <row r="54">
          <cell r="B54" t="str">
            <v>Net Income</v>
          </cell>
          <cell r="C54">
            <v>0</v>
          </cell>
          <cell r="D54">
            <v>0</v>
          </cell>
          <cell r="F54">
            <v>155.715</v>
          </cell>
          <cell r="G54">
            <v>154.261</v>
          </cell>
          <cell r="H54">
            <v>66.671999999999997</v>
          </cell>
          <cell r="J54">
            <v>68.126000000000005</v>
          </cell>
          <cell r="P54" t="str">
            <v>Home Debt / Inventory</v>
          </cell>
          <cell r="R54">
            <v>0.3457440094464464</v>
          </cell>
        </row>
        <row r="55">
          <cell r="B55" t="str">
            <v>Net Inc. Excl. GW (assumed non-ded)</v>
          </cell>
          <cell r="C55">
            <v>0</v>
          </cell>
          <cell r="D55">
            <v>0</v>
          </cell>
          <cell r="F55">
            <v>155.715</v>
          </cell>
          <cell r="G55">
            <v>154.261</v>
          </cell>
          <cell r="H55">
            <v>66.671999999999997</v>
          </cell>
          <cell r="J55">
            <v>68.126000000000005</v>
          </cell>
          <cell r="P55" t="str">
            <v>Home 2001 Gross Margin</v>
          </cell>
          <cell r="R55">
            <v>0.2469922829890237</v>
          </cell>
        </row>
        <row r="56">
          <cell r="B56" t="str">
            <v>D&amp;A</v>
          </cell>
          <cell r="C56">
            <v>0</v>
          </cell>
          <cell r="D56">
            <v>0</v>
          </cell>
          <cell r="F56">
            <v>27.445</v>
          </cell>
          <cell r="G56">
            <v>26.721999999999998</v>
          </cell>
          <cell r="H56">
            <v>10.818</v>
          </cell>
          <cell r="J56">
            <v>11.541</v>
          </cell>
          <cell r="P56" t="str">
            <v>Home 2001 EBITDA Margin</v>
          </cell>
          <cell r="R56">
            <v>0.14060537794181083</v>
          </cell>
        </row>
        <row r="57">
          <cell r="B57" t="str">
            <v>EBITDA</v>
          </cell>
          <cell r="C57">
            <v>0</v>
          </cell>
          <cell r="D57">
            <v>0</v>
          </cell>
          <cell r="F57">
            <v>308.94799999999998</v>
          </cell>
          <cell r="G57">
            <v>303.48299999999995</v>
          </cell>
          <cell r="H57">
            <v>130.89500000000001</v>
          </cell>
          <cell r="J57">
            <v>136.36000000000001</v>
          </cell>
          <cell r="P57" t="str">
            <v>Home 2001 EBIT Margin</v>
          </cell>
          <cell r="R57">
            <v>0.12745051047308631</v>
          </cell>
        </row>
        <row r="58">
          <cell r="B58" t="str">
            <v>Goodwill Amortization</v>
          </cell>
          <cell r="C58">
            <v>0</v>
          </cell>
          <cell r="D58">
            <v>0</v>
          </cell>
          <cell r="F58">
            <v>0</v>
          </cell>
          <cell r="G58">
            <v>0</v>
          </cell>
          <cell r="H58">
            <v>0</v>
          </cell>
          <cell r="J58">
            <v>0</v>
          </cell>
        </row>
        <row r="59">
          <cell r="B59" t="str">
            <v>Tax Rate</v>
          </cell>
          <cell r="C59">
            <v>0</v>
          </cell>
          <cell r="D59">
            <v>0</v>
          </cell>
          <cell r="F59">
            <v>0.39319999999999999</v>
          </cell>
          <cell r="H59">
            <v>0.39040000000000002</v>
          </cell>
          <cell r="J59">
            <v>0.38868940754039494</v>
          </cell>
          <cell r="P59" t="str">
            <v>Inventory Turnover</v>
          </cell>
          <cell r="R59">
            <v>2.0777363219831329</v>
          </cell>
        </row>
        <row r="60">
          <cell r="B60" t="str">
            <v>Adjustments</v>
          </cell>
          <cell r="P60" t="str">
            <v>ROE</v>
          </cell>
          <cell r="R60">
            <v>0.25318972250836463</v>
          </cell>
        </row>
        <row r="61">
          <cell r="B61" t="str">
            <v>Sales</v>
          </cell>
          <cell r="C61">
            <v>0</v>
          </cell>
          <cell r="D61">
            <v>0</v>
          </cell>
          <cell r="F61">
            <v>0</v>
          </cell>
          <cell r="G61">
            <v>0</v>
          </cell>
          <cell r="H61">
            <v>0</v>
          </cell>
          <cell r="J61">
            <v>0</v>
          </cell>
          <cell r="P61" t="str">
            <v>ROIC</v>
          </cell>
          <cell r="R61">
            <v>0.225432256054303</v>
          </cell>
        </row>
        <row r="62">
          <cell r="B62" t="str">
            <v>Non-recurring Expenses</v>
          </cell>
          <cell r="C62">
            <v>0</v>
          </cell>
          <cell r="D62">
            <v>0</v>
          </cell>
          <cell r="F62">
            <v>7.0410000000000004</v>
          </cell>
          <cell r="G62">
            <v>7.0410000000000004</v>
          </cell>
          <cell r="H62">
            <v>0</v>
          </cell>
          <cell r="J62">
            <v>0</v>
          </cell>
        </row>
        <row r="63">
          <cell r="B63" t="str">
            <v>Pro-forma</v>
          </cell>
          <cell r="P63" t="str">
            <v>Backlog</v>
          </cell>
          <cell r="R63">
            <v>1050</v>
          </cell>
        </row>
        <row r="64">
          <cell r="B64" t="str">
            <v>Sales</v>
          </cell>
          <cell r="C64">
            <v>0</v>
          </cell>
          <cell r="D64">
            <v>0</v>
          </cell>
          <cell r="F64">
            <v>2125.8739999999998</v>
          </cell>
          <cell r="G64">
            <v>2161.6999999999998</v>
          </cell>
          <cell r="H64">
            <v>945.93200000000002</v>
          </cell>
          <cell r="J64">
            <v>910.10599999999999</v>
          </cell>
        </row>
        <row r="65">
          <cell r="B65" t="str">
            <v>EBITDA</v>
          </cell>
          <cell r="C65">
            <v>0</v>
          </cell>
          <cell r="D65">
            <v>0</v>
          </cell>
          <cell r="F65">
            <v>315.98899999999998</v>
          </cell>
          <cell r="G65">
            <v>310.524</v>
          </cell>
          <cell r="H65">
            <v>130.89500000000001</v>
          </cell>
          <cell r="J65">
            <v>136.36000000000001</v>
          </cell>
          <cell r="P65" t="str">
            <v>Backlog to Forward</v>
          </cell>
        </row>
        <row r="66">
          <cell r="B66" t="str">
            <v>EBIT</v>
          </cell>
          <cell r="C66">
            <v>0</v>
          </cell>
          <cell r="D66">
            <v>0</v>
          </cell>
          <cell r="F66">
            <v>288.54399999999998</v>
          </cell>
          <cell r="G66">
            <v>283.80199999999996</v>
          </cell>
          <cell r="H66">
            <v>120.07700000000001</v>
          </cell>
          <cell r="J66">
            <v>124.81900000000002</v>
          </cell>
          <cell r="P66" t="str">
            <v xml:space="preserve">  Homebuilding Sales</v>
          </cell>
        </row>
        <row r="67">
          <cell r="B67" t="str">
            <v>Net Income</v>
          </cell>
          <cell r="C67">
            <v>0</v>
          </cell>
          <cell r="D67">
            <v>0</v>
          </cell>
          <cell r="F67">
            <v>159.98747879999999</v>
          </cell>
          <cell r="G67">
            <v>158.53347879999998</v>
          </cell>
          <cell r="H67">
            <v>66.671999999999997</v>
          </cell>
          <cell r="J67">
            <v>68.126000000000005</v>
          </cell>
          <cell r="P67">
            <v>2002</v>
          </cell>
          <cell r="R67">
            <v>0.41273584905660377</v>
          </cell>
        </row>
        <row r="68">
          <cell r="B68" t="str">
            <v>Net Inc. Excl. GW (assumed non-ded)</v>
          </cell>
          <cell r="C68">
            <v>0</v>
          </cell>
          <cell r="D68">
            <v>0</v>
          </cell>
          <cell r="F68">
            <v>159.98747879999999</v>
          </cell>
          <cell r="G68">
            <v>158.53347879999998</v>
          </cell>
          <cell r="H68">
            <v>66.671999999999997</v>
          </cell>
          <cell r="J68">
            <v>68.126000000000005</v>
          </cell>
          <cell r="P68">
            <v>2003</v>
          </cell>
          <cell r="R68" t="str">
            <v>NA</v>
          </cell>
        </row>
        <row r="69">
          <cell r="B69" t="str">
            <v>EPS</v>
          </cell>
          <cell r="F69">
            <v>5.72</v>
          </cell>
          <cell r="G69">
            <v>5.6784302840711049</v>
          </cell>
          <cell r="H69">
            <v>2.39</v>
          </cell>
          <cell r="J69">
            <v>2.5099999999999998</v>
          </cell>
        </row>
        <row r="70">
          <cell r="B70" t="str">
            <v>Preferred Dividends</v>
          </cell>
          <cell r="C70">
            <v>0</v>
          </cell>
          <cell r="D70">
            <v>0</v>
          </cell>
          <cell r="F70">
            <v>0</v>
          </cell>
          <cell r="G70">
            <v>0</v>
          </cell>
          <cell r="H70">
            <v>0</v>
          </cell>
          <cell r="J70">
            <v>0</v>
          </cell>
          <cell r="P70" t="str">
            <v xml:space="preserve">Home Floating Debt / </v>
          </cell>
        </row>
        <row r="71">
          <cell r="B71" t="str">
            <v>Units Closes</v>
          </cell>
          <cell r="F71">
            <v>7484</v>
          </cell>
          <cell r="G71">
            <v>7755</v>
          </cell>
          <cell r="H71">
            <v>3683</v>
          </cell>
          <cell r="J71">
            <v>3412</v>
          </cell>
          <cell r="P71" t="str">
            <v xml:space="preserve">  Home Total Debt</v>
          </cell>
          <cell r="R71">
            <v>0.48613580959334846</v>
          </cell>
        </row>
        <row r="73">
          <cell r="B73" t="str">
            <v>Homebuilding Historical Results</v>
          </cell>
        </row>
        <row r="74">
          <cell r="C74" t="str">
            <v>10-K</v>
          </cell>
          <cell r="D74" t="str">
            <v>10-K</v>
          </cell>
          <cell r="F74" t="str">
            <v>10-K</v>
          </cell>
          <cell r="H74" t="str">
            <v>New Q</v>
          </cell>
          <cell r="J74" t="str">
            <v>Old Q</v>
          </cell>
        </row>
        <row r="75">
          <cell r="B75" t="str">
            <v>(Dollars in Millions)</v>
          </cell>
          <cell r="C75">
            <v>1999</v>
          </cell>
          <cell r="D75">
            <v>2000</v>
          </cell>
          <cell r="F75">
            <v>2001</v>
          </cell>
          <cell r="G75" t="str">
            <v>LTM</v>
          </cell>
          <cell r="H75">
            <v>37437</v>
          </cell>
          <cell r="J75">
            <v>37072</v>
          </cell>
        </row>
        <row r="76">
          <cell r="B76" t="str">
            <v>Sales</v>
          </cell>
          <cell r="C76">
            <v>0</v>
          </cell>
          <cell r="D76">
            <v>0</v>
          </cell>
          <cell r="F76">
            <v>2086.3000000000002</v>
          </cell>
          <cell r="G76">
            <v>2086.3000000000002</v>
          </cell>
          <cell r="H76">
            <v>0</v>
          </cell>
          <cell r="J76">
            <v>0</v>
          </cell>
        </row>
        <row r="77">
          <cell r="B77" t="str">
            <v>Gross Profit</v>
          </cell>
          <cell r="C77">
            <v>0</v>
          </cell>
          <cell r="D77">
            <v>0</v>
          </cell>
          <cell r="F77">
            <v>515.30000000000018</v>
          </cell>
          <cell r="G77">
            <v>515.30000000000018</v>
          </cell>
          <cell r="H77">
            <v>0</v>
          </cell>
          <cell r="J77">
            <v>0</v>
          </cell>
        </row>
        <row r="78">
          <cell r="B78" t="str">
            <v>EBIT</v>
          </cell>
          <cell r="C78">
            <v>0</v>
          </cell>
          <cell r="D78">
            <v>0</v>
          </cell>
          <cell r="F78">
            <v>265.89999999999998</v>
          </cell>
          <cell r="G78">
            <v>265.89999999999998</v>
          </cell>
          <cell r="H78">
            <v>0</v>
          </cell>
          <cell r="J78">
            <v>0</v>
          </cell>
        </row>
        <row r="79">
          <cell r="B79" t="str">
            <v>Interest Expense</v>
          </cell>
          <cell r="C79">
            <v>0</v>
          </cell>
          <cell r="D79">
            <v>0</v>
          </cell>
          <cell r="F79">
            <v>24.6</v>
          </cell>
          <cell r="G79">
            <v>24.6</v>
          </cell>
          <cell r="H79">
            <v>0</v>
          </cell>
          <cell r="J79">
            <v>0</v>
          </cell>
        </row>
        <row r="80">
          <cell r="B80" t="str">
            <v>Net Income</v>
          </cell>
          <cell r="C80">
            <v>0</v>
          </cell>
          <cell r="D80">
            <v>0</v>
          </cell>
          <cell r="F80">
            <v>0</v>
          </cell>
          <cell r="G80">
            <v>0</v>
          </cell>
          <cell r="H80">
            <v>0</v>
          </cell>
          <cell r="J80">
            <v>0</v>
          </cell>
        </row>
        <row r="81">
          <cell r="B81" t="str">
            <v>Net Inc. Excl. GW (assumed non-ded)</v>
          </cell>
          <cell r="C81">
            <v>0</v>
          </cell>
          <cell r="D81">
            <v>0</v>
          </cell>
          <cell r="F81">
            <v>0</v>
          </cell>
          <cell r="G81">
            <v>0</v>
          </cell>
          <cell r="H81">
            <v>0</v>
          </cell>
          <cell r="J81">
            <v>0</v>
          </cell>
        </row>
        <row r="82">
          <cell r="B82" t="str">
            <v>D&amp;A</v>
          </cell>
          <cell r="C82">
            <v>0</v>
          </cell>
          <cell r="D82">
            <v>0</v>
          </cell>
          <cell r="F82">
            <v>27.445</v>
          </cell>
          <cell r="G82">
            <v>26.721999999999998</v>
          </cell>
          <cell r="H82">
            <v>10.818</v>
          </cell>
          <cell r="J82">
            <v>11.541</v>
          </cell>
        </row>
        <row r="83">
          <cell r="B83" t="str">
            <v>EBITDA</v>
          </cell>
          <cell r="C83">
            <v>0</v>
          </cell>
          <cell r="D83">
            <v>0</v>
          </cell>
          <cell r="F83">
            <v>293.34499999999997</v>
          </cell>
          <cell r="G83">
            <v>292.62199999999996</v>
          </cell>
          <cell r="H83">
            <v>10.818</v>
          </cell>
          <cell r="J83">
            <v>11.541</v>
          </cell>
        </row>
        <row r="84">
          <cell r="B84" t="str">
            <v>Goodwill Amortization</v>
          </cell>
          <cell r="C84">
            <v>0</v>
          </cell>
          <cell r="D84">
            <v>0</v>
          </cell>
          <cell r="F84">
            <v>0</v>
          </cell>
          <cell r="G84">
            <v>0</v>
          </cell>
          <cell r="H84">
            <v>0</v>
          </cell>
          <cell r="J84">
            <v>0</v>
          </cell>
        </row>
        <row r="85">
          <cell r="B85" t="str">
            <v>Tax Rate</v>
          </cell>
          <cell r="C85">
            <v>0</v>
          </cell>
          <cell r="D85">
            <v>0</v>
          </cell>
          <cell r="F85">
            <v>0</v>
          </cell>
          <cell r="H85">
            <v>0</v>
          </cell>
          <cell r="J85">
            <v>0</v>
          </cell>
        </row>
        <row r="86">
          <cell r="B86" t="str">
            <v>Adjustments</v>
          </cell>
        </row>
        <row r="87">
          <cell r="B87" t="str">
            <v>Sales</v>
          </cell>
          <cell r="C87">
            <v>0</v>
          </cell>
          <cell r="D87">
            <v>0</v>
          </cell>
          <cell r="F87">
            <v>0</v>
          </cell>
          <cell r="G87">
            <v>0</v>
          </cell>
          <cell r="H87">
            <v>0</v>
          </cell>
          <cell r="J87">
            <v>0</v>
          </cell>
        </row>
        <row r="88">
          <cell r="B88" t="str">
            <v>Non-recurring Expenses</v>
          </cell>
          <cell r="C88">
            <v>0</v>
          </cell>
          <cell r="D88">
            <v>0</v>
          </cell>
          <cell r="F88">
            <v>0</v>
          </cell>
          <cell r="G88">
            <v>0</v>
          </cell>
          <cell r="H88">
            <v>0</v>
          </cell>
          <cell r="J88">
            <v>0</v>
          </cell>
        </row>
        <row r="89">
          <cell r="B89" t="str">
            <v>Pro-forma</v>
          </cell>
        </row>
        <row r="90">
          <cell r="B90" t="str">
            <v>Sales</v>
          </cell>
          <cell r="C90">
            <v>0</v>
          </cell>
          <cell r="D90">
            <v>0</v>
          </cell>
          <cell r="F90">
            <v>2086.3000000000002</v>
          </cell>
          <cell r="G90">
            <v>2086.3000000000002</v>
          </cell>
          <cell r="H90">
            <v>0</v>
          </cell>
          <cell r="J90">
            <v>0</v>
          </cell>
        </row>
        <row r="91">
          <cell r="B91" t="str">
            <v>EBITDA</v>
          </cell>
          <cell r="C91">
            <v>0</v>
          </cell>
          <cell r="D91">
            <v>0</v>
          </cell>
          <cell r="F91">
            <v>293.34499999999997</v>
          </cell>
          <cell r="G91">
            <v>292.62199999999996</v>
          </cell>
          <cell r="H91">
            <v>10.818</v>
          </cell>
          <cell r="J91">
            <v>11.541</v>
          </cell>
        </row>
        <row r="92">
          <cell r="B92" t="str">
            <v>EBIT</v>
          </cell>
          <cell r="C92">
            <v>0</v>
          </cell>
          <cell r="D92">
            <v>0</v>
          </cell>
          <cell r="F92">
            <v>265.89999999999998</v>
          </cell>
          <cell r="G92">
            <v>265.89999999999998</v>
          </cell>
          <cell r="H92">
            <v>0</v>
          </cell>
          <cell r="J92">
            <v>0</v>
          </cell>
        </row>
        <row r="93">
          <cell r="B93" t="str">
            <v>Net Income</v>
          </cell>
          <cell r="C93">
            <v>0</v>
          </cell>
          <cell r="D93">
            <v>0</v>
          </cell>
          <cell r="F93">
            <v>0</v>
          </cell>
          <cell r="G93">
            <v>0</v>
          </cell>
          <cell r="H93">
            <v>0</v>
          </cell>
          <cell r="J93">
            <v>0</v>
          </cell>
        </row>
        <row r="94">
          <cell r="B94" t="str">
            <v>Net Inc. Excl. GW (assumed non-ded)</v>
          </cell>
          <cell r="C94">
            <v>0</v>
          </cell>
          <cell r="D94">
            <v>0</v>
          </cell>
          <cell r="F94">
            <v>0</v>
          </cell>
          <cell r="G94">
            <v>0</v>
          </cell>
          <cell r="H94">
            <v>0</v>
          </cell>
          <cell r="J94">
            <v>0</v>
          </cell>
        </row>
        <row r="95">
          <cell r="B95" t="str">
            <v>EPS</v>
          </cell>
          <cell r="G95">
            <v>0</v>
          </cell>
        </row>
        <row r="96">
          <cell r="B96" t="str">
            <v>Units Closes</v>
          </cell>
          <cell r="F96">
            <v>0</v>
          </cell>
          <cell r="G96">
            <v>0</v>
          </cell>
          <cell r="H96">
            <v>0</v>
          </cell>
          <cell r="J96">
            <v>0</v>
          </cell>
        </row>
        <row r="97">
          <cell r="B97" t="str">
            <v>Closings (Units)</v>
          </cell>
        </row>
        <row r="99">
          <cell r="B99" t="str">
            <v>Other Statistics</v>
          </cell>
        </row>
        <row r="100">
          <cell r="C100" t="str">
            <v>New Q</v>
          </cell>
          <cell r="D100" t="str">
            <v>10-K</v>
          </cell>
          <cell r="F100" t="str">
            <v>10-K</v>
          </cell>
        </row>
        <row r="101">
          <cell r="C101">
            <v>37437</v>
          </cell>
          <cell r="D101">
            <v>2000</v>
          </cell>
          <cell r="F101">
            <v>2001</v>
          </cell>
        </row>
        <row r="102">
          <cell r="B102" t="str">
            <v>Inventory</v>
          </cell>
          <cell r="C102">
            <v>982.38</v>
          </cell>
          <cell r="D102">
            <v>832.22</v>
          </cell>
          <cell r="F102">
            <v>907.25</v>
          </cell>
        </row>
        <row r="103">
          <cell r="B103" t="str">
            <v>Fixed Debt</v>
          </cell>
          <cell r="C103">
            <v>174.535</v>
          </cell>
        </row>
        <row r="104">
          <cell r="B104" t="str">
            <v>Floating Debt</v>
          </cell>
          <cell r="C104">
            <v>165.11699999999999</v>
          </cell>
        </row>
        <row r="106">
          <cell r="B106" t="str">
            <v>Total Debt</v>
          </cell>
          <cell r="C106">
            <v>339.65199999999999</v>
          </cell>
          <cell r="D106">
            <v>264.44399999999996</v>
          </cell>
          <cell r="F106">
            <v>174.50299999999999</v>
          </cell>
        </row>
        <row r="107">
          <cell r="B107" t="str">
            <v>Noncancelable Operating Leases</v>
          </cell>
          <cell r="D107">
            <v>20.938000000000002</v>
          </cell>
          <cell r="F107">
            <v>19.314</v>
          </cell>
        </row>
        <row r="108">
          <cell r="B108" t="str">
            <v>Shareholders' Equity</v>
          </cell>
          <cell r="D108">
            <v>482.23</v>
          </cell>
          <cell r="F108">
            <v>653.83100000000002</v>
          </cell>
        </row>
        <row r="109">
          <cell r="B109" t="str">
            <v>Minority Interest</v>
          </cell>
          <cell r="D109">
            <v>0</v>
          </cell>
          <cell r="F109">
            <v>0</v>
          </cell>
        </row>
        <row r="110">
          <cell r="B110" t="str">
            <v>Deferred Taxes</v>
          </cell>
          <cell r="D110">
            <v>-31.821000000000002</v>
          </cell>
          <cell r="F110">
            <v>-30.081</v>
          </cell>
        </row>
        <row r="111">
          <cell r="B111" t="str">
            <v>Total Invested Capital</v>
          </cell>
          <cell r="D111">
            <v>735.79099999999994</v>
          </cell>
          <cell r="F111">
            <v>817.56700000000001</v>
          </cell>
        </row>
        <row r="113">
          <cell r="B113" t="str">
            <v>COGS</v>
          </cell>
          <cell r="F113">
            <v>1807.08</v>
          </cell>
        </row>
        <row r="115">
          <cell r="B115" t="str">
            <v>Land Lots</v>
          </cell>
          <cell r="C115">
            <v>0</v>
          </cell>
          <cell r="D115">
            <v>0</v>
          </cell>
          <cell r="F115">
            <v>19583</v>
          </cell>
        </row>
        <row r="116">
          <cell r="B116" t="str">
            <v>Backlog</v>
          </cell>
          <cell r="C116">
            <v>1050</v>
          </cell>
          <cell r="D116">
            <v>775</v>
          </cell>
          <cell r="F116">
            <v>760</v>
          </cell>
        </row>
        <row r="117">
          <cell r="B117" t="str">
            <v>Backlog (Units)</v>
          </cell>
          <cell r="C117">
            <v>3984</v>
          </cell>
          <cell r="D117">
            <v>3293</v>
          </cell>
          <cell r="F117">
            <v>2882</v>
          </cell>
        </row>
        <row r="118">
          <cell r="B118" t="str">
            <v>Closings (Units)</v>
          </cell>
          <cell r="C118">
            <v>1674</v>
          </cell>
          <cell r="D118">
            <v>7484</v>
          </cell>
          <cell r="F118">
            <v>8174</v>
          </cell>
        </row>
        <row r="120">
          <cell r="B120" t="str">
            <v>Shareholders' Equity as of 6/30/01</v>
          </cell>
          <cell r="C120">
            <v>521.96199999999999</v>
          </cell>
        </row>
        <row r="122">
          <cell r="B122" t="str">
            <v>Markets</v>
          </cell>
          <cell r="F122" t="str">
            <v>Homebuilding Projections</v>
          </cell>
        </row>
        <row r="123">
          <cell r="F123" t="str">
            <v>(Dollars in Millions, Except Per Share Data)</v>
          </cell>
        </row>
        <row r="124">
          <cell r="H124">
            <v>2002</v>
          </cell>
          <cell r="J124">
            <v>2003</v>
          </cell>
          <cell r="L124">
            <v>2002</v>
          </cell>
          <cell r="N124">
            <v>2003</v>
          </cell>
        </row>
        <row r="125">
          <cell r="F125" t="str">
            <v>Sales</v>
          </cell>
          <cell r="H125">
            <v>2544</v>
          </cell>
          <cell r="J125">
            <v>0</v>
          </cell>
          <cell r="L125">
            <v>2544</v>
          </cell>
          <cell r="N125">
            <v>0</v>
          </cell>
        </row>
        <row r="126">
          <cell r="F126" t="str">
            <v>EBIT</v>
          </cell>
          <cell r="H126">
            <v>248.9</v>
          </cell>
          <cell r="J126">
            <v>0</v>
          </cell>
          <cell r="L126">
            <v>248.9</v>
          </cell>
          <cell r="N126">
            <v>0</v>
          </cell>
        </row>
        <row r="127">
          <cell r="F127" t="str">
            <v>D&amp;A</v>
          </cell>
          <cell r="H127">
            <v>29.850746268656717</v>
          </cell>
          <cell r="J127">
            <v>0</v>
          </cell>
          <cell r="L127">
            <v>29.850746268656717</v>
          </cell>
          <cell r="N127">
            <v>0</v>
          </cell>
        </row>
        <row r="128">
          <cell r="F128" t="str">
            <v>EBITDA</v>
          </cell>
          <cell r="H128">
            <v>278.75074626865671</v>
          </cell>
          <cell r="J128">
            <v>0</v>
          </cell>
          <cell r="L128">
            <v>278.75074626865671</v>
          </cell>
          <cell r="N128">
            <v>0</v>
          </cell>
        </row>
        <row r="129">
          <cell r="F129" t="str">
            <v>Interest Expense</v>
          </cell>
          <cell r="H129">
            <v>24.2</v>
          </cell>
          <cell r="J129">
            <v>0</v>
          </cell>
          <cell r="L129">
            <v>24.2</v>
          </cell>
          <cell r="N129">
            <v>0</v>
          </cell>
        </row>
        <row r="130">
          <cell r="F130" t="str">
            <v>Goodwill Amortization</v>
          </cell>
          <cell r="H130">
            <v>0</v>
          </cell>
          <cell r="J130">
            <v>0</v>
          </cell>
          <cell r="L130">
            <v>0</v>
          </cell>
          <cell r="N130">
            <v>0</v>
          </cell>
        </row>
        <row r="131">
          <cell r="F131" t="str">
            <v>Tax Rate</v>
          </cell>
          <cell r="H131">
            <v>0.39023389413212967</v>
          </cell>
          <cell r="J131">
            <v>0.39023389413212967</v>
          </cell>
          <cell r="L131">
            <v>0.39023389413212967</v>
          </cell>
          <cell r="N131">
            <v>0.39023389413212967</v>
          </cell>
        </row>
        <row r="132">
          <cell r="F132" t="str">
            <v>FD Wtd Avg. Shares O/S (MM)</v>
          </cell>
          <cell r="H132">
            <v>27.8</v>
          </cell>
          <cell r="J132">
            <v>0</v>
          </cell>
          <cell r="L132">
            <v>27.8</v>
          </cell>
          <cell r="N132">
            <v>0</v>
          </cell>
        </row>
        <row r="133">
          <cell r="F133" t="str">
            <v>Net Income</v>
          </cell>
          <cell r="H133">
            <v>137.01444398851046</v>
          </cell>
          <cell r="J133">
            <v>0</v>
          </cell>
          <cell r="L133">
            <v>137.01444398851046</v>
          </cell>
          <cell r="N133">
            <v>0</v>
          </cell>
        </row>
        <row r="134">
          <cell r="F134" t="str">
            <v>FD EPS</v>
          </cell>
          <cell r="H134">
            <v>4.9285771218888659</v>
          </cell>
          <cell r="J134" t="e">
            <v>#DIV/0!</v>
          </cell>
          <cell r="L134">
            <v>4.9285771218888659</v>
          </cell>
          <cell r="N134" t="e">
            <v>#DIV/0!</v>
          </cell>
        </row>
        <row r="135">
          <cell r="F135" t="str">
            <v>IBES Estimate Fiscal Year</v>
          </cell>
          <cell r="H135" t="str">
            <v>12/2002</v>
          </cell>
          <cell r="J135" t="str">
            <v>12/2003</v>
          </cell>
        </row>
        <row r="136">
          <cell r="F136" t="str">
            <v>Research EPS</v>
          </cell>
          <cell r="H136">
            <v>5.35</v>
          </cell>
          <cell r="J136">
            <v>0</v>
          </cell>
        </row>
        <row r="138">
          <cell r="B138" t="str">
            <v>Average Cost of Debt</v>
          </cell>
          <cell r="F138" t="str">
            <v>Homebuilding Debt Structure</v>
          </cell>
          <cell r="P138" t="str">
            <v>Homebuilding Debt Maturity Schedule</v>
          </cell>
        </row>
        <row r="139">
          <cell r="D139" t="str">
            <v>10-K</v>
          </cell>
          <cell r="F139" t="str">
            <v>Tranche</v>
          </cell>
          <cell r="J139" t="str">
            <v>Amount</v>
          </cell>
          <cell r="L139" t="str">
            <v>Fixed/Float</v>
          </cell>
          <cell r="N139" t="str">
            <v>Rate %</v>
          </cell>
          <cell r="R139">
            <v>2002</v>
          </cell>
          <cell r="S139">
            <v>2003</v>
          </cell>
          <cell r="T139">
            <v>2004</v>
          </cell>
          <cell r="U139">
            <v>2005</v>
          </cell>
          <cell r="V139">
            <v>2006</v>
          </cell>
          <cell r="W139">
            <v>2007</v>
          </cell>
          <cell r="Y139" t="str">
            <v>Total</v>
          </cell>
        </row>
        <row r="140">
          <cell r="D140">
            <v>2001</v>
          </cell>
          <cell r="P140" t="str">
            <v>Fixed</v>
          </cell>
          <cell r="R140">
            <v>0</v>
          </cell>
          <cell r="S140">
            <v>0</v>
          </cell>
          <cell r="T140">
            <v>0</v>
          </cell>
          <cell r="U140">
            <v>0</v>
          </cell>
          <cell r="V140">
            <v>0</v>
          </cell>
          <cell r="W140">
            <v>174.535</v>
          </cell>
          <cell r="Y140">
            <v>174.535</v>
          </cell>
        </row>
        <row r="141">
          <cell r="B141" t="str">
            <v>Average Cost of Debt</v>
          </cell>
          <cell r="D141">
            <v>5.8047078333117431E-2</v>
          </cell>
          <cell r="F141" t="str">
            <v>Senior Notes Due 2008</v>
          </cell>
          <cell r="J141">
            <v>174.535</v>
          </cell>
          <cell r="L141" t="str">
            <v>Fixed</v>
          </cell>
          <cell r="N141">
            <v>8.3750000000000005E-2</v>
          </cell>
          <cell r="P141" t="str">
            <v>Floating</v>
          </cell>
          <cell r="R141">
            <v>0.11700000000000001</v>
          </cell>
          <cell r="S141">
            <v>0</v>
          </cell>
          <cell r="T141">
            <v>165</v>
          </cell>
          <cell r="U141">
            <v>0</v>
          </cell>
          <cell r="V141">
            <v>0</v>
          </cell>
          <cell r="W141">
            <v>0</v>
          </cell>
          <cell r="Y141">
            <v>165.11699999999999</v>
          </cell>
        </row>
        <row r="142">
          <cell r="F142" t="str">
            <v>Line of Credit</v>
          </cell>
          <cell r="J142">
            <v>165</v>
          </cell>
          <cell r="L142" t="str">
            <v>Float</v>
          </cell>
          <cell r="N142">
            <v>3.09E-2</v>
          </cell>
          <cell r="P142" t="str">
            <v>Total</v>
          </cell>
          <cell r="R142">
            <v>0.11700000000000001</v>
          </cell>
          <cell r="S142">
            <v>0</v>
          </cell>
          <cell r="T142">
            <v>165</v>
          </cell>
          <cell r="U142">
            <v>0</v>
          </cell>
          <cell r="V142">
            <v>0</v>
          </cell>
          <cell r="W142">
            <v>174.535</v>
          </cell>
          <cell r="Y142">
            <v>339.65199999999999</v>
          </cell>
        </row>
        <row r="143">
          <cell r="B143" t="str">
            <v>Swaps</v>
          </cell>
          <cell r="F143" t="str">
            <v>Notes Payable</v>
          </cell>
          <cell r="J143">
            <v>0.11700000000000001</v>
          </cell>
          <cell r="L143" t="str">
            <v>NA</v>
          </cell>
          <cell r="N143" t="str">
            <v>NA</v>
          </cell>
          <cell r="P143" t="str">
            <v>Average Interest Rate</v>
          </cell>
          <cell r="T143">
            <v>3.09E-2</v>
          </cell>
          <cell r="W143">
            <v>8.3750000000000005E-2</v>
          </cell>
        </row>
        <row r="144">
          <cell r="D144" t="str">
            <v>10-K</v>
          </cell>
          <cell r="P144" t="str">
            <v>Year</v>
          </cell>
          <cell r="R144">
            <v>0.5</v>
          </cell>
          <cell r="S144">
            <v>1.5</v>
          </cell>
          <cell r="T144">
            <v>2.5</v>
          </cell>
          <cell r="U144">
            <v>3.5</v>
          </cell>
          <cell r="V144">
            <v>4.5</v>
          </cell>
          <cell r="W144">
            <v>6.5</v>
          </cell>
          <cell r="Y144" t="str">
            <v>Total</v>
          </cell>
        </row>
        <row r="145">
          <cell r="D145">
            <v>2001</v>
          </cell>
          <cell r="P145" t="str">
            <v>Weighted Avg Maturity</v>
          </cell>
          <cell r="R145">
            <v>1.722351112314958E-4</v>
          </cell>
          <cell r="S145">
            <v>0</v>
          </cell>
          <cell r="T145">
            <v>1.2144783484272139</v>
          </cell>
          <cell r="U145">
            <v>0</v>
          </cell>
          <cell r="V145">
            <v>0</v>
          </cell>
          <cell r="W145">
            <v>3.3401172376432351</v>
          </cell>
          <cell r="Y145">
            <v>4.5547678211816809</v>
          </cell>
        </row>
        <row r="146">
          <cell r="B146" t="str">
            <v>Amount Swap Fixed to Floating</v>
          </cell>
          <cell r="D146">
            <v>0</v>
          </cell>
        </row>
        <row r="147">
          <cell r="B147" t="str">
            <v xml:space="preserve">Amount Swap Floating to Fixed </v>
          </cell>
          <cell r="D147">
            <v>0</v>
          </cell>
        </row>
        <row r="149">
          <cell r="B149" t="str">
            <v>Fixed vs. Floating</v>
          </cell>
        </row>
        <row r="150">
          <cell r="D150" t="str">
            <v>10-K</v>
          </cell>
          <cell r="S150" t="str">
            <v>Senior Notes</v>
          </cell>
          <cell r="T150" t="str">
            <v>Line of Credit</v>
          </cell>
          <cell r="U150" t="str">
            <v>Other Debt</v>
          </cell>
          <cell r="V150" t="str">
            <v>Totals</v>
          </cell>
        </row>
        <row r="151">
          <cell r="D151">
            <v>2001</v>
          </cell>
          <cell r="R151">
            <v>2002</v>
          </cell>
          <cell r="S151">
            <v>0</v>
          </cell>
          <cell r="T151">
            <v>0</v>
          </cell>
          <cell r="U151">
            <v>0.11700000000000001</v>
          </cell>
          <cell r="V151">
            <v>0.11700000000000001</v>
          </cell>
        </row>
        <row r="152">
          <cell r="B152" t="str">
            <v>Fixed</v>
          </cell>
          <cell r="D152">
            <v>174.535</v>
          </cell>
          <cell r="R152">
            <v>2003</v>
          </cell>
          <cell r="S152">
            <v>0</v>
          </cell>
          <cell r="T152">
            <v>0</v>
          </cell>
          <cell r="U152">
            <v>0</v>
          </cell>
          <cell r="V152">
            <v>0</v>
          </cell>
        </row>
        <row r="153">
          <cell r="B153" t="str">
            <v>Floating</v>
          </cell>
          <cell r="D153">
            <v>165.11699999999999</v>
          </cell>
          <cell r="R153">
            <v>2004</v>
          </cell>
          <cell r="S153">
            <v>0</v>
          </cell>
          <cell r="T153">
            <v>165</v>
          </cell>
          <cell r="U153">
            <v>0</v>
          </cell>
          <cell r="V153">
            <v>165</v>
          </cell>
        </row>
        <row r="154">
          <cell r="B154" t="str">
            <v>Total</v>
          </cell>
          <cell r="D154">
            <v>339.65199999999999</v>
          </cell>
          <cell r="H154" t="str">
            <v>Total Debt</v>
          </cell>
          <cell r="J154">
            <v>339.65199999999999</v>
          </cell>
          <cell r="R154">
            <v>2005</v>
          </cell>
          <cell r="S154">
            <v>0</v>
          </cell>
          <cell r="T154">
            <v>0</v>
          </cell>
          <cell r="U154">
            <v>0</v>
          </cell>
          <cell r="V154">
            <v>0</v>
          </cell>
        </row>
        <row r="155">
          <cell r="R155">
            <v>2006</v>
          </cell>
          <cell r="S155">
            <v>0</v>
          </cell>
          <cell r="T155">
            <v>0</v>
          </cell>
          <cell r="U155">
            <v>0</v>
          </cell>
          <cell r="V155">
            <v>0</v>
          </cell>
        </row>
        <row r="156">
          <cell r="R156">
            <v>2007</v>
          </cell>
          <cell r="S156">
            <v>0</v>
          </cell>
          <cell r="T156">
            <v>0</v>
          </cell>
          <cell r="U156">
            <v>0</v>
          </cell>
          <cell r="V156">
            <v>0</v>
          </cell>
        </row>
        <row r="157">
          <cell r="R157">
            <v>2008</v>
          </cell>
          <cell r="S157">
            <v>174.5</v>
          </cell>
          <cell r="T157">
            <v>0</v>
          </cell>
          <cell r="U157">
            <v>0</v>
          </cell>
          <cell r="V157">
            <v>174.5</v>
          </cell>
        </row>
        <row r="168">
          <cell r="B168" t="str">
            <v>Notes</v>
          </cell>
        </row>
        <row r="171">
          <cell r="B171" t="str">
            <v>*  See page 1470 in FactSet On-Line Assistant for Currency codes</v>
          </cell>
        </row>
      </sheetData>
      <sheetData sheetId="11"/>
      <sheetData sheetId="12"/>
      <sheetData sheetId="13"/>
      <sheetData sheetId="14"/>
      <sheetData sheetId="15"/>
      <sheetData sheetId="16"/>
      <sheetData sheetId="17"/>
      <sheetData sheetId="18"/>
      <sheetData sheetId="19"/>
      <sheetData sheetId="20"/>
      <sheetData sheetId="21" refreshError="1">
        <row r="1">
          <cell r="A1" t="str">
            <v>ROW</v>
          </cell>
          <cell r="C1">
            <v>3</v>
          </cell>
          <cell r="D1">
            <v>16</v>
          </cell>
          <cell r="F1">
            <v>17</v>
          </cell>
        </row>
        <row r="2">
          <cell r="A2" t="str">
            <v>COLUMN</v>
          </cell>
          <cell r="C2">
            <v>4</v>
          </cell>
          <cell r="D2">
            <v>18</v>
          </cell>
          <cell r="F2">
            <v>18</v>
          </cell>
        </row>
        <row r="3">
          <cell r="B3" t="str">
            <v>DATE</v>
          </cell>
          <cell r="C3">
            <v>37494</v>
          </cell>
        </row>
        <row r="4">
          <cell r="C4" t="str">
            <v>($ in Millions except per share data)</v>
          </cell>
        </row>
        <row r="6">
          <cell r="D6" t="str">
            <v>EV / EBITDA</v>
          </cell>
        </row>
        <row r="7">
          <cell r="D7" t="str">
            <v>CY2002E</v>
          </cell>
          <cell r="F7" t="str">
            <v>CY2003E</v>
          </cell>
        </row>
        <row r="9">
          <cell r="B9" t="str">
            <v>ctx</v>
          </cell>
          <cell r="C9" t="str">
            <v>Centex</v>
          </cell>
          <cell r="D9">
            <v>5.7392330189582639</v>
          </cell>
          <cell r="F9">
            <v>4.4775602430941657</v>
          </cell>
        </row>
        <row r="10">
          <cell r="B10" t="str">
            <v>dhi</v>
          </cell>
          <cell r="C10" t="str">
            <v>DR Horton</v>
          </cell>
          <cell r="D10">
            <v>8.0702045223311583</v>
          </cell>
          <cell r="F10">
            <v>6.999130469163636</v>
          </cell>
        </row>
        <row r="11">
          <cell r="B11" t="str">
            <v>kbh</v>
          </cell>
          <cell r="C11" t="str">
            <v>KB Home</v>
          </cell>
          <cell r="D11">
            <v>7.2053691150480761</v>
          </cell>
          <cell r="F11">
            <v>6.4232973482015074</v>
          </cell>
        </row>
        <row r="12">
          <cell r="B12" t="str">
            <v>len</v>
          </cell>
          <cell r="C12" t="str">
            <v>Lennar</v>
          </cell>
          <cell r="D12">
            <v>5.1993211988076657</v>
          </cell>
          <cell r="F12">
            <v>4.4395224118069532</v>
          </cell>
        </row>
        <row r="13">
          <cell r="B13" t="str">
            <v>nvr</v>
          </cell>
          <cell r="C13" t="str">
            <v>NVR</v>
          </cell>
          <cell r="D13">
            <v>5.507040228884577</v>
          </cell>
          <cell r="F13">
            <v>4.7096752451532238</v>
          </cell>
        </row>
        <row r="14">
          <cell r="B14" t="str">
            <v>phm</v>
          </cell>
          <cell r="C14" t="str">
            <v>Pulte</v>
          </cell>
          <cell r="D14">
            <v>6.5902953610578257</v>
          </cell>
          <cell r="F14">
            <v>5.9945532342013097</v>
          </cell>
        </row>
        <row r="15">
          <cell r="B15" t="str">
            <v>tol</v>
          </cell>
          <cell r="C15" t="str">
            <v>Toll Brothers</v>
          </cell>
          <cell r="D15">
            <v>7.0718585248215389</v>
          </cell>
          <cell r="F15">
            <v>5.9537918151089242</v>
          </cell>
        </row>
        <row r="17">
          <cell r="B17" t="str">
            <v>bzh</v>
          </cell>
          <cell r="C17" t="str">
            <v>Beazer Homes</v>
          </cell>
          <cell r="D17">
            <v>6.2584847461743589</v>
          </cell>
          <cell r="F17">
            <v>5.205564744372813</v>
          </cell>
        </row>
        <row r="18">
          <cell r="B18" t="str">
            <v>hov</v>
          </cell>
          <cell r="C18" t="str">
            <v>Hovnanian Enterprise</v>
          </cell>
          <cell r="D18">
            <v>6.5323307233803991</v>
          </cell>
          <cell r="F18">
            <v>5.9157022872884548</v>
          </cell>
        </row>
        <row r="19">
          <cell r="B19" t="str">
            <v>mdc</v>
          </cell>
          <cell r="C19" t="str">
            <v>MDC Holdings</v>
          </cell>
          <cell r="D19">
            <v>5.3050329721311478</v>
          </cell>
          <cell r="F19">
            <v>4.8990386552456124</v>
          </cell>
        </row>
        <row r="20">
          <cell r="B20" t="str">
            <v>mth</v>
          </cell>
          <cell r="C20" t="str">
            <v>Meritage Corporation</v>
          </cell>
          <cell r="D20">
            <v>5.5896196961412503</v>
          </cell>
          <cell r="F20">
            <v>4.9700128058505788</v>
          </cell>
        </row>
        <row r="21">
          <cell r="B21" t="str">
            <v>ryl</v>
          </cell>
          <cell r="C21" t="str">
            <v>Ryland Group</v>
          </cell>
          <cell r="D21">
            <v>5.1925085660404289</v>
          </cell>
          <cell r="F21">
            <v>4.9243956460331901</v>
          </cell>
        </row>
        <row r="22">
          <cell r="B22" t="str">
            <v>spf</v>
          </cell>
          <cell r="C22" t="str">
            <v>Standard Pacific</v>
          </cell>
          <cell r="D22">
            <v>7.6940827002469225</v>
          </cell>
          <cell r="F22">
            <v>6.5847484976249548</v>
          </cell>
        </row>
        <row r="24">
          <cell r="D24">
            <v>6.3042601056941248</v>
          </cell>
          <cell r="F24">
            <v>5.499768723318871</v>
          </cell>
        </row>
      </sheetData>
      <sheetData sheetId="22" refreshError="1">
        <row r="1">
          <cell r="A1" t="str">
            <v>ROW</v>
          </cell>
          <cell r="C1">
            <v>3</v>
          </cell>
          <cell r="D1">
            <v>20</v>
          </cell>
          <cell r="F1">
            <v>21</v>
          </cell>
          <cell r="H1">
            <v>51</v>
          </cell>
        </row>
        <row r="2">
          <cell r="A2" t="str">
            <v>COLUMN</v>
          </cell>
          <cell r="C2">
            <v>4</v>
          </cell>
          <cell r="D2">
            <v>18</v>
          </cell>
          <cell r="F2">
            <v>18</v>
          </cell>
          <cell r="H2">
            <v>18</v>
          </cell>
        </row>
        <row r="3">
          <cell r="B3" t="str">
            <v>DATE</v>
          </cell>
          <cell r="C3">
            <v>37494</v>
          </cell>
        </row>
        <row r="4">
          <cell r="C4" t="str">
            <v>($ in Millions except per share data)</v>
          </cell>
        </row>
        <row r="6">
          <cell r="D6" t="str">
            <v>P/E</v>
          </cell>
          <cell r="G6" t="str">
            <v>PRICE / T.</v>
          </cell>
        </row>
        <row r="7">
          <cell r="D7" t="str">
            <v>CY2002E</v>
          </cell>
          <cell r="F7" t="str">
            <v>CY2003E</v>
          </cell>
          <cell r="G7" t="str">
            <v>BOOK</v>
          </cell>
        </row>
        <row r="9">
          <cell r="B9" t="str">
            <v>CTX</v>
          </cell>
          <cell r="C9" t="str">
            <v>Centex</v>
          </cell>
          <cell r="D9">
            <v>6.8149974052932016</v>
          </cell>
          <cell r="F9">
            <v>5.8147000221385872</v>
          </cell>
          <cell r="H9">
            <v>1.5827382111591557</v>
          </cell>
        </row>
        <row r="10">
          <cell r="B10" t="str">
            <v>DHI</v>
          </cell>
          <cell r="C10" t="str">
            <v>DR Horton</v>
          </cell>
          <cell r="D10">
            <v>7.6432246998284734</v>
          </cell>
          <cell r="F10">
            <v>6.9235550031075208</v>
          </cell>
          <cell r="H10">
            <v>1.6049473380401831</v>
          </cell>
        </row>
        <row r="11">
          <cell r="B11" t="str">
            <v>KBH</v>
          </cell>
          <cell r="C11" t="str">
            <v>KB Home</v>
          </cell>
          <cell r="D11">
            <v>7.8702137475011531</v>
          </cell>
          <cell r="F11">
            <v>7.3407917383820998</v>
          </cell>
          <cell r="H11">
            <v>2.3185158148914611</v>
          </cell>
        </row>
        <row r="12">
          <cell r="B12" t="str">
            <v>LEN</v>
          </cell>
          <cell r="C12" t="str">
            <v>Lennar</v>
          </cell>
          <cell r="D12">
            <v>8.5022692889561267</v>
          </cell>
          <cell r="F12">
            <v>7.427967221781655</v>
          </cell>
          <cell r="H12">
            <v>2.15143037871526</v>
          </cell>
        </row>
        <row r="13">
          <cell r="B13" t="str">
            <v>NVR</v>
          </cell>
          <cell r="C13" t="str">
            <v>NVR</v>
          </cell>
          <cell r="D13">
            <v>9.2944446019907563</v>
          </cell>
          <cell r="F13">
            <v>8.405354807273099</v>
          </cell>
          <cell r="H13">
            <v>7.2541296103537656</v>
          </cell>
        </row>
        <row r="14">
          <cell r="B14" t="str">
            <v>PHM</v>
          </cell>
          <cell r="C14" t="str">
            <v>Pulte</v>
          </cell>
          <cell r="D14">
            <v>7.4403815580286166</v>
          </cell>
          <cell r="F14">
            <v>6.7232597623089987</v>
          </cell>
          <cell r="H14">
            <v>1.3618380440909761</v>
          </cell>
        </row>
        <row r="15">
          <cell r="B15" t="str">
            <v>TOL</v>
          </cell>
          <cell r="C15" t="str">
            <v>Toll Brothers</v>
          </cell>
          <cell r="D15">
            <v>9.435626102292769</v>
          </cell>
          <cell r="F15">
            <v>8.3126165320074588</v>
          </cell>
          <cell r="H15">
            <v>1.8756237685638268</v>
          </cell>
        </row>
        <row r="17">
          <cell r="B17" t="str">
            <v>BZH</v>
          </cell>
          <cell r="C17" t="str">
            <v>Beazer Homes</v>
          </cell>
          <cell r="D17">
            <v>6.2757129907258902</v>
          </cell>
          <cell r="F17">
            <v>5.6433408577878099</v>
          </cell>
          <cell r="H17">
            <v>2.2125090701533314</v>
          </cell>
        </row>
        <row r="18">
          <cell r="B18" t="str">
            <v>HOV</v>
          </cell>
          <cell r="C18" t="str">
            <v>Hovnanian Enterprise</v>
          </cell>
          <cell r="D18">
            <v>9.93874425727412</v>
          </cell>
          <cell r="F18">
            <v>8.596026490066226</v>
          </cell>
          <cell r="H18">
            <v>2.0271850679721082</v>
          </cell>
        </row>
        <row r="19">
          <cell r="B19" t="str">
            <v>MDC</v>
          </cell>
          <cell r="C19" t="str">
            <v>MDC Holdings</v>
          </cell>
          <cell r="D19">
            <v>7.9469601298935597</v>
          </cell>
          <cell r="F19">
            <v>7.0638229634381027</v>
          </cell>
          <cell r="H19">
            <v>1.6839168897262602</v>
          </cell>
        </row>
        <row r="20">
          <cell r="B20" t="str">
            <v>MTH</v>
          </cell>
          <cell r="C20" t="str">
            <v>Meritage Corporation</v>
          </cell>
          <cell r="D20">
            <v>7.7170418006430879</v>
          </cell>
          <cell r="F20">
            <v>6.4451158106747242</v>
          </cell>
          <cell r="H20">
            <v>2.3611090381526636</v>
          </cell>
        </row>
        <row r="21">
          <cell r="B21" t="str">
            <v>RYL</v>
          </cell>
          <cell r="C21" t="str">
            <v>Ryland Group</v>
          </cell>
          <cell r="D21">
            <v>8.0122591943957975</v>
          </cell>
          <cell r="F21">
            <v>7.2561459159397304</v>
          </cell>
          <cell r="H21">
            <v>2.1130497902696699</v>
          </cell>
        </row>
        <row r="22">
          <cell r="B22" t="str">
            <v>SPF</v>
          </cell>
          <cell r="C22" t="str">
            <v>Standard Pacific</v>
          </cell>
          <cell r="D22">
            <v>8.0079568059107693</v>
          </cell>
          <cell r="F22">
            <v>6.8381460810482881</v>
          </cell>
          <cell r="H22">
            <v>1.5697688884260859</v>
          </cell>
        </row>
        <row r="24">
          <cell r="C24" t="str">
            <v>Average</v>
          </cell>
          <cell r="D24">
            <v>8.0692178909795622</v>
          </cell>
          <cell r="F24">
            <v>7.1377571696887925</v>
          </cell>
        </row>
      </sheetData>
      <sheetData sheetId="23" refreshError="1">
        <row r="1">
          <cell r="A1" t="str">
            <v>ROW</v>
          </cell>
          <cell r="C1">
            <v>3</v>
          </cell>
          <cell r="D1">
            <v>20</v>
          </cell>
          <cell r="F1">
            <v>70</v>
          </cell>
          <cell r="G1">
            <v>26</v>
          </cell>
        </row>
        <row r="2">
          <cell r="A2" t="str">
            <v>COLUMN</v>
          </cell>
          <cell r="C2">
            <v>4</v>
          </cell>
          <cell r="D2">
            <v>4</v>
          </cell>
          <cell r="F2">
            <v>7</v>
          </cell>
          <cell r="G2">
            <v>18</v>
          </cell>
        </row>
        <row r="3">
          <cell r="B3" t="str">
            <v>DATE</v>
          </cell>
          <cell r="C3">
            <v>37494</v>
          </cell>
        </row>
        <row r="4">
          <cell r="C4" t="str">
            <v>($ in Millions except per share data)</v>
          </cell>
        </row>
        <row r="5">
          <cell r="D5">
            <v>0</v>
          </cell>
          <cell r="H5" t="str">
            <v>LTM</v>
          </cell>
        </row>
        <row r="6">
          <cell r="F6" t="str">
            <v>DELIVERIES</v>
          </cell>
          <cell r="H6" t="str">
            <v>HB EBIT</v>
          </cell>
        </row>
        <row r="7">
          <cell r="D7" t="str">
            <v>PRICE</v>
          </cell>
          <cell r="F7" t="str">
            <v>(UNITS)</v>
          </cell>
          <cell r="G7" t="str">
            <v>Price / Book Value</v>
          </cell>
          <cell r="H7" t="str">
            <v>MARGIN</v>
          </cell>
        </row>
        <row r="9">
          <cell r="B9" t="str">
            <v>CTX</v>
          </cell>
          <cell r="C9" t="str">
            <v>Centex</v>
          </cell>
          <cell r="D9">
            <v>52.53</v>
          </cell>
          <cell r="F9">
            <v>0</v>
          </cell>
          <cell r="G9">
            <v>1.5827382111591557</v>
          </cell>
        </row>
        <row r="10">
          <cell r="B10" t="str">
            <v>DHI</v>
          </cell>
          <cell r="C10" t="str">
            <v>DR Horton</v>
          </cell>
          <cell r="D10">
            <v>22.28</v>
          </cell>
          <cell r="F10">
            <v>0</v>
          </cell>
          <cell r="G10">
            <v>1.6049473380401831</v>
          </cell>
        </row>
        <row r="11">
          <cell r="B11" t="str">
            <v>KBH</v>
          </cell>
          <cell r="C11" t="str">
            <v>KB Home</v>
          </cell>
          <cell r="D11">
            <v>51.18</v>
          </cell>
          <cell r="F11">
            <v>0</v>
          </cell>
          <cell r="G11">
            <v>2.3185158148914611</v>
          </cell>
        </row>
        <row r="12">
          <cell r="B12" t="str">
            <v>LEN</v>
          </cell>
          <cell r="C12" t="str">
            <v>Lennar</v>
          </cell>
          <cell r="D12">
            <v>56.2</v>
          </cell>
          <cell r="F12">
            <v>0</v>
          </cell>
          <cell r="G12">
            <v>2.15143037871526</v>
          </cell>
        </row>
        <row r="13">
          <cell r="B13" t="str">
            <v>PHM</v>
          </cell>
          <cell r="C13" t="str">
            <v>Pulte</v>
          </cell>
          <cell r="D13">
            <v>51.480000000000004</v>
          </cell>
          <cell r="F13">
            <v>0</v>
          </cell>
          <cell r="G13">
            <v>1.3618380440909761</v>
          </cell>
        </row>
        <row r="14">
          <cell r="B14" t="str">
            <v>TOL</v>
          </cell>
          <cell r="C14" t="str">
            <v>Toll Brothers</v>
          </cell>
          <cell r="D14">
            <v>26.75</v>
          </cell>
          <cell r="F14">
            <v>0</v>
          </cell>
          <cell r="G14">
            <v>1.8756237685638268</v>
          </cell>
        </row>
        <row r="16">
          <cell r="B16" t="str">
            <v>BZH</v>
          </cell>
          <cell r="C16" t="str">
            <v>Beazer Homes</v>
          </cell>
          <cell r="D16">
            <v>67.5</v>
          </cell>
          <cell r="F16">
            <v>0</v>
          </cell>
          <cell r="G16">
            <v>2.2125090701533314</v>
          </cell>
        </row>
        <row r="17">
          <cell r="B17" t="str">
            <v>HOV</v>
          </cell>
          <cell r="C17" t="str">
            <v>Hovnanian Enterprise</v>
          </cell>
          <cell r="D17">
            <v>32.450000000000003</v>
          </cell>
          <cell r="F17">
            <v>0</v>
          </cell>
          <cell r="G17">
            <v>2.0271850679721082</v>
          </cell>
        </row>
        <row r="18">
          <cell r="B18" t="str">
            <v>MDC</v>
          </cell>
          <cell r="C18" t="str">
            <v>MDC Holdings</v>
          </cell>
          <cell r="D18">
            <v>44.050000000000004</v>
          </cell>
          <cell r="F18">
            <v>0</v>
          </cell>
          <cell r="G18">
            <v>1.6839168897262602</v>
          </cell>
        </row>
        <row r="19">
          <cell r="B19" t="str">
            <v>MTH</v>
          </cell>
          <cell r="C19" t="str">
            <v>Meritage Corporation</v>
          </cell>
          <cell r="D19">
            <v>38.400000000000006</v>
          </cell>
          <cell r="F19">
            <v>0</v>
          </cell>
          <cell r="G19">
            <v>2.3611090381526636</v>
          </cell>
        </row>
        <row r="20">
          <cell r="B20" t="str">
            <v>RYL</v>
          </cell>
          <cell r="C20" t="str">
            <v>Ryland Group</v>
          </cell>
          <cell r="D20">
            <v>45.75</v>
          </cell>
          <cell r="F20">
            <v>0</v>
          </cell>
          <cell r="G20">
            <v>2.1130497902696699</v>
          </cell>
        </row>
        <row r="21">
          <cell r="B21" t="str">
            <v>SPF</v>
          </cell>
          <cell r="C21" t="str">
            <v>Standard Pacific</v>
          </cell>
          <cell r="D21">
            <v>28.18</v>
          </cell>
          <cell r="F21">
            <v>0</v>
          </cell>
          <cell r="G21">
            <v>1.5697688884260859</v>
          </cell>
        </row>
        <row r="23">
          <cell r="G23">
            <v>1.9052193583467483</v>
          </cell>
        </row>
      </sheetData>
      <sheetData sheetId="24"/>
      <sheetData sheetId="25"/>
      <sheetData sheetId="26" refreshError="1">
        <row r="1">
          <cell r="A1" t="str">
            <v>ROW</v>
          </cell>
          <cell r="C1">
            <v>3</v>
          </cell>
          <cell r="D1">
            <v>57</v>
          </cell>
        </row>
        <row r="2">
          <cell r="A2" t="str">
            <v>COLUMN</v>
          </cell>
          <cell r="C2">
            <v>4</v>
          </cell>
          <cell r="D2">
            <v>18</v>
          </cell>
        </row>
        <row r="3">
          <cell r="B3" t="str">
            <v>DATE</v>
          </cell>
          <cell r="C3">
            <v>37494</v>
          </cell>
        </row>
        <row r="4">
          <cell r="C4" t="str">
            <v>($ in Millions except per share data)</v>
          </cell>
        </row>
        <row r="5">
          <cell r="C5" t="str">
            <v>Company</v>
          </cell>
          <cell r="D5" t="str">
            <v>Homebuilding 2001 EBIT Margin</v>
          </cell>
        </row>
        <row r="9">
          <cell r="B9" t="str">
            <v>CTX</v>
          </cell>
          <cell r="C9" t="str">
            <v>Centex</v>
          </cell>
          <cell r="D9">
            <v>9.5887662988966907E-2</v>
          </cell>
        </row>
        <row r="10">
          <cell r="B10" t="str">
            <v>DHI</v>
          </cell>
          <cell r="C10" t="str">
            <v>DR Horton</v>
          </cell>
          <cell r="D10">
            <v>9.6815402865224914E-2</v>
          </cell>
        </row>
        <row r="11">
          <cell r="B11" t="str">
            <v>KBH</v>
          </cell>
          <cell r="C11" t="str">
            <v>KB Home</v>
          </cell>
          <cell r="D11">
            <v>7.8262878468134262E-2</v>
          </cell>
        </row>
        <row r="12">
          <cell r="B12" t="str">
            <v>LEN</v>
          </cell>
          <cell r="C12" t="str">
            <v>Lennar</v>
          </cell>
          <cell r="D12">
            <v>0.12730858884705037</v>
          </cell>
        </row>
        <row r="13">
          <cell r="B13" t="str">
            <v>NVR</v>
          </cell>
          <cell r="C13" t="str">
            <v>NVR</v>
          </cell>
          <cell r="D13">
            <v>0.14937775523738928</v>
          </cell>
        </row>
        <row r="14">
          <cell r="B14" t="str">
            <v>PHM</v>
          </cell>
          <cell r="C14" t="str">
            <v>Pulte</v>
          </cell>
          <cell r="D14">
            <v>9.6968519238243289E-2</v>
          </cell>
        </row>
        <row r="15">
          <cell r="B15" t="str">
            <v>TOL</v>
          </cell>
          <cell r="C15" t="str">
            <v>Toll Brothers</v>
          </cell>
          <cell r="D15">
            <v>0.1696105072463768</v>
          </cell>
        </row>
        <row r="17">
          <cell r="B17" t="str">
            <v>BZH</v>
          </cell>
          <cell r="C17" t="str">
            <v>Beazer Homes</v>
          </cell>
          <cell r="D17">
            <v>7.9140757490107405E-2</v>
          </cell>
        </row>
        <row r="18">
          <cell r="B18" t="str">
            <v>HOV</v>
          </cell>
          <cell r="C18" t="str">
            <v>Hovnanian Enterprise</v>
          </cell>
          <cell r="D18">
            <v>9.2662964045600704E-2</v>
          </cell>
        </row>
        <row r="19">
          <cell r="B19" t="str">
            <v>MDC</v>
          </cell>
          <cell r="C19" t="str">
            <v>MDC Holdings</v>
          </cell>
          <cell r="D19">
            <v>0.12745051047308631</v>
          </cell>
        </row>
        <row r="20">
          <cell r="B20" t="str">
            <v>MTH</v>
          </cell>
          <cell r="C20" t="str">
            <v>Meritage Corporation</v>
          </cell>
          <cell r="D20">
            <v>0.11198456275010951</v>
          </cell>
        </row>
        <row r="21">
          <cell r="B21" t="str">
            <v>RYL</v>
          </cell>
          <cell r="C21" t="str">
            <v>Ryland Group</v>
          </cell>
          <cell r="D21">
            <v>0.10474366616989568</v>
          </cell>
        </row>
        <row r="22">
          <cell r="B22" t="str">
            <v>SPF</v>
          </cell>
          <cell r="C22" t="str">
            <v>Standard Pacific</v>
          </cell>
          <cell r="D22">
            <v>0.13735465116279069</v>
          </cell>
        </row>
        <row r="24">
          <cell r="C24" t="str">
            <v>Average</v>
          </cell>
          <cell r="D24">
            <v>0.11288987899869049</v>
          </cell>
        </row>
      </sheetData>
      <sheetData sheetId="27"/>
      <sheetData sheetId="28" refreshError="1">
        <row r="1">
          <cell r="A1" t="str">
            <v>ROW</v>
          </cell>
          <cell r="C1">
            <v>3</v>
          </cell>
          <cell r="E1">
            <v>61</v>
          </cell>
          <cell r="G1">
            <v>54</v>
          </cell>
          <cell r="I1">
            <v>20</v>
          </cell>
          <cell r="K1">
            <v>70</v>
          </cell>
        </row>
        <row r="2">
          <cell r="A2" t="str">
            <v>COLUMN</v>
          </cell>
          <cell r="C2">
            <v>4</v>
          </cell>
          <cell r="E2">
            <v>18</v>
          </cell>
          <cell r="G2">
            <v>18</v>
          </cell>
          <cell r="I2">
            <v>4</v>
          </cell>
          <cell r="K2">
            <v>7</v>
          </cell>
        </row>
        <row r="3">
          <cell r="B3" t="str">
            <v>DATE</v>
          </cell>
          <cell r="C3">
            <v>37494</v>
          </cell>
        </row>
        <row r="5">
          <cell r="C5" t="str">
            <v>Company</v>
          </cell>
          <cell r="G5" t="str">
            <v>Homebuilding Debt / Inventory</v>
          </cell>
          <cell r="I5">
            <v>0</v>
          </cell>
        </row>
        <row r="6">
          <cell r="E6" t="str">
            <v>ROIC(1)</v>
          </cell>
          <cell r="K6" t="str">
            <v>DELIVERIES</v>
          </cell>
        </row>
        <row r="7">
          <cell r="E7">
            <v>2001</v>
          </cell>
          <cell r="I7" t="str">
            <v>PRICE</v>
          </cell>
          <cell r="K7" t="str">
            <v>(UNITS)</v>
          </cell>
        </row>
        <row r="9">
          <cell r="B9" t="str">
            <v>CTX</v>
          </cell>
          <cell r="C9" t="str">
            <v>Centex</v>
          </cell>
          <cell r="E9">
            <v>0.12116226004742998</v>
          </cell>
          <cell r="G9">
            <v>0.67447755512759155</v>
          </cell>
          <cell r="I9">
            <v>52.53</v>
          </cell>
          <cell r="K9">
            <v>0</v>
          </cell>
        </row>
        <row r="10">
          <cell r="B10" t="str">
            <v>DHI</v>
          </cell>
          <cell r="C10" t="str">
            <v>DR Horton</v>
          </cell>
          <cell r="E10">
            <v>0.10248799843086126</v>
          </cell>
          <cell r="G10">
            <v>0.65415661976658657</v>
          </cell>
          <cell r="I10">
            <v>22.28</v>
          </cell>
          <cell r="K10">
            <v>0</v>
          </cell>
        </row>
        <row r="11">
          <cell r="B11" t="str">
            <v>KBH</v>
          </cell>
          <cell r="C11" t="str">
            <v>KB Home</v>
          </cell>
          <cell r="E11">
            <v>0.12125431047447885</v>
          </cell>
          <cell r="G11">
            <v>0.57020189563440338</v>
          </cell>
          <cell r="I11">
            <v>51.18</v>
          </cell>
          <cell r="K11">
            <v>0</v>
          </cell>
        </row>
        <row r="12">
          <cell r="B12" t="str">
            <v>LEN</v>
          </cell>
          <cell r="C12" t="str">
            <v>Lennar</v>
          </cell>
          <cell r="E12">
            <v>0.17382606610954662</v>
          </cell>
          <cell r="G12">
            <v>0.44283695381138793</v>
          </cell>
          <cell r="I12">
            <v>56.2</v>
          </cell>
          <cell r="K12">
            <v>0</v>
          </cell>
        </row>
        <row r="13">
          <cell r="B13" t="str">
            <v>PHM</v>
          </cell>
          <cell r="C13" t="str">
            <v>Pulte</v>
          </cell>
          <cell r="E13">
            <v>0.13016069455546864</v>
          </cell>
          <cell r="G13">
            <v>0.49140546133338708</v>
          </cell>
          <cell r="I13">
            <v>51.480000000000004</v>
          </cell>
          <cell r="K13">
            <v>0</v>
          </cell>
        </row>
        <row r="14">
          <cell r="B14" t="str">
            <v>TOL</v>
          </cell>
          <cell r="C14" t="str">
            <v>Toll Brothers</v>
          </cell>
          <cell r="E14">
            <v>0.1404812798310012</v>
          </cell>
          <cell r="G14">
            <v>0.43917268762069661</v>
          </cell>
          <cell r="I14">
            <v>26.75</v>
          </cell>
          <cell r="K14">
            <v>0</v>
          </cell>
        </row>
        <row r="16">
          <cell r="B16" t="str">
            <v>BZH</v>
          </cell>
          <cell r="C16" t="str">
            <v>Beazer Homes</v>
          </cell>
          <cell r="E16">
            <v>0.1546710244295135</v>
          </cell>
          <cell r="G16">
            <v>0.79941331197298204</v>
          </cell>
          <cell r="I16">
            <v>67.5</v>
          </cell>
          <cell r="K16">
            <v>0</v>
          </cell>
        </row>
        <row r="17">
          <cell r="B17" t="str">
            <v>HOV</v>
          </cell>
          <cell r="C17" t="str">
            <v>Hovnanian Enterprise</v>
          </cell>
          <cell r="E17">
            <v>0.13050217162423447</v>
          </cell>
          <cell r="G17">
            <v>0.64363859386104105</v>
          </cell>
          <cell r="I17">
            <v>32.450000000000003</v>
          </cell>
          <cell r="K17">
            <v>0</v>
          </cell>
        </row>
        <row r="18">
          <cell r="B18" t="str">
            <v>MDC</v>
          </cell>
          <cell r="C18" t="str">
            <v>MDC Holdings</v>
          </cell>
          <cell r="E18">
            <v>0.225432256054303</v>
          </cell>
          <cell r="G18">
            <v>0.3457440094464464</v>
          </cell>
          <cell r="I18">
            <v>44.050000000000004</v>
          </cell>
          <cell r="K18">
            <v>0</v>
          </cell>
        </row>
        <row r="19">
          <cell r="B19" t="str">
            <v>MTH</v>
          </cell>
          <cell r="C19" t="str">
            <v>Meritage Corporation</v>
          </cell>
          <cell r="E19">
            <v>0.17963771601052761</v>
          </cell>
          <cell r="G19">
            <v>0.42496389805129403</v>
          </cell>
          <cell r="I19">
            <v>38.400000000000006</v>
          </cell>
          <cell r="K19">
            <v>0</v>
          </cell>
        </row>
        <row r="20">
          <cell r="B20" t="str">
            <v>RYL</v>
          </cell>
          <cell r="C20" t="str">
            <v>Ryland Group</v>
          </cell>
          <cell r="E20">
            <v>0.17528110535396219</v>
          </cell>
          <cell r="G20">
            <v>0.52531808250867496</v>
          </cell>
          <cell r="I20">
            <v>45.75</v>
          </cell>
          <cell r="K20">
            <v>0</v>
          </cell>
        </row>
        <row r="21">
          <cell r="B21" t="str">
            <v>SPF</v>
          </cell>
          <cell r="C21" t="str">
            <v>Standard Pacific</v>
          </cell>
          <cell r="E21">
            <v>0.14250041725624127</v>
          </cell>
          <cell r="G21">
            <v>0.53500201926464397</v>
          </cell>
          <cell r="I21">
            <v>28.18</v>
          </cell>
          <cell r="K21">
            <v>0</v>
          </cell>
        </row>
        <row r="23">
          <cell r="C23" t="str">
            <v>Average</v>
          </cell>
          <cell r="E23">
            <v>0.14978310834813072</v>
          </cell>
        </row>
        <row r="25">
          <cell r="C25" t="str">
            <v>(1)  ROIC calculated as tax-effected EBIT / (homebuilding debt + stockholders' equity + operating leases + net deferred taxes)</v>
          </cell>
        </row>
      </sheetData>
      <sheetData sheetId="29"/>
      <sheetData sheetId="30"/>
      <sheetData sheetId="31"/>
      <sheetData sheetId="32"/>
      <sheetData sheetId="33"/>
      <sheetData sheetId="34"/>
      <sheetData sheetId="35"/>
      <sheetData sheetId="36"/>
      <sheetData sheetId="37"/>
      <sheetData sheetId="38" refreshError="1">
        <row r="1">
          <cell r="A1" t="str">
            <v>ROW</v>
          </cell>
          <cell r="C1">
            <v>3</v>
          </cell>
          <cell r="D1">
            <v>152</v>
          </cell>
          <cell r="F1">
            <v>153</v>
          </cell>
          <cell r="G1">
            <v>154</v>
          </cell>
        </row>
        <row r="2">
          <cell r="A2" t="str">
            <v>COLUMN</v>
          </cell>
          <cell r="C2">
            <v>4</v>
          </cell>
          <cell r="D2">
            <v>4</v>
          </cell>
          <cell r="F2">
            <v>4</v>
          </cell>
          <cell r="G2">
            <v>4</v>
          </cell>
        </row>
        <row r="3">
          <cell r="B3" t="str">
            <v>DATE</v>
          </cell>
          <cell r="C3">
            <v>37494</v>
          </cell>
          <cell r="D3">
            <v>103</v>
          </cell>
          <cell r="F3">
            <v>104</v>
          </cell>
        </row>
        <row r="4">
          <cell r="D4">
            <v>6</v>
          </cell>
          <cell r="F4">
            <v>6</v>
          </cell>
        </row>
        <row r="7">
          <cell r="D7" t="str">
            <v xml:space="preserve">Fixed </v>
          </cell>
          <cell r="F7" t="str">
            <v>Float</v>
          </cell>
          <cell r="G7" t="str">
            <v>Total</v>
          </cell>
        </row>
        <row r="8">
          <cell r="J8" t="str">
            <v>Fixed</v>
          </cell>
          <cell r="K8" t="str">
            <v>Floating</v>
          </cell>
        </row>
        <row r="9">
          <cell r="B9" t="str">
            <v>CTX</v>
          </cell>
          <cell r="C9" t="str">
            <v>Centex</v>
          </cell>
          <cell r="D9">
            <v>1455.4469999999999</v>
          </cell>
          <cell r="F9">
            <v>336.27500000000003</v>
          </cell>
          <cell r="G9">
            <v>1791.722</v>
          </cell>
          <cell r="I9" t="str">
            <v>Centex</v>
          </cell>
          <cell r="J9">
            <v>0.8123174242432698</v>
          </cell>
          <cell r="K9">
            <v>0.18768257575673014</v>
          </cell>
        </row>
        <row r="10">
          <cell r="B10" t="str">
            <v>dhi</v>
          </cell>
          <cell r="C10" t="str">
            <v>DR Horton</v>
          </cell>
          <cell r="D10">
            <v>2606.8629999999998</v>
          </cell>
          <cell r="F10">
            <v>141.334</v>
          </cell>
          <cell r="G10">
            <v>2748.1969999999997</v>
          </cell>
          <cell r="I10" t="str">
            <v>DR Horton</v>
          </cell>
          <cell r="J10">
            <v>0.94857210018059124</v>
          </cell>
          <cell r="K10">
            <v>5.142789981940888E-2</v>
          </cell>
        </row>
        <row r="11">
          <cell r="B11" t="str">
            <v>kbh</v>
          </cell>
          <cell r="C11" t="str">
            <v>KB Home</v>
          </cell>
          <cell r="D11">
            <v>886.024</v>
          </cell>
          <cell r="F11">
            <v>246.74999999999994</v>
          </cell>
          <cell r="G11">
            <v>1132.7739999999999</v>
          </cell>
          <cell r="I11" t="str">
            <v>KB Home</v>
          </cell>
          <cell r="J11">
            <v>0.78217190719419771</v>
          </cell>
          <cell r="K11">
            <v>0.21782809280580237</v>
          </cell>
        </row>
        <row r="12">
          <cell r="B12" t="str">
            <v>len</v>
          </cell>
          <cell r="C12" t="str">
            <v>Lennar</v>
          </cell>
          <cell r="D12">
            <v>1502.7150000000001</v>
          </cell>
          <cell r="F12">
            <v>0</v>
          </cell>
          <cell r="G12">
            <v>1502.7150000000001</v>
          </cell>
          <cell r="I12" t="str">
            <v>Lennar</v>
          </cell>
          <cell r="J12">
            <v>1</v>
          </cell>
          <cell r="K12">
            <v>0</v>
          </cell>
        </row>
        <row r="13">
          <cell r="B13" t="str">
            <v>nvr</v>
          </cell>
          <cell r="C13" t="str">
            <v>NVR</v>
          </cell>
          <cell r="D13">
            <v>120.08</v>
          </cell>
          <cell r="F13">
            <v>0</v>
          </cell>
          <cell r="G13">
            <v>120.08</v>
          </cell>
          <cell r="I13" t="str">
            <v>NVR</v>
          </cell>
          <cell r="J13">
            <v>1</v>
          </cell>
          <cell r="K13">
            <v>0</v>
          </cell>
        </row>
        <row r="14">
          <cell r="B14" t="str">
            <v>phm</v>
          </cell>
          <cell r="C14" t="str">
            <v>Pulte</v>
          </cell>
          <cell r="D14">
            <v>1952</v>
          </cell>
          <cell r="F14">
            <v>0</v>
          </cell>
          <cell r="G14">
            <v>1952</v>
          </cell>
          <cell r="I14" t="str">
            <v>Pulte</v>
          </cell>
          <cell r="J14">
            <v>1</v>
          </cell>
          <cell r="K14">
            <v>0</v>
          </cell>
        </row>
        <row r="15">
          <cell r="B15" t="str">
            <v>tol</v>
          </cell>
          <cell r="C15" t="str">
            <v>Toll Brothers</v>
          </cell>
          <cell r="D15">
            <v>1012.5</v>
          </cell>
          <cell r="F15">
            <v>42.7</v>
          </cell>
          <cell r="G15">
            <v>1055.2</v>
          </cell>
          <cell r="I15" t="str">
            <v>Toll Brothers</v>
          </cell>
          <cell r="J15">
            <v>0.95953373768006056</v>
          </cell>
          <cell r="K15">
            <v>4.0466262319939349E-2</v>
          </cell>
        </row>
        <row r="16">
          <cell r="B16" t="str">
            <v>bzh</v>
          </cell>
          <cell r="C16" t="str">
            <v>Beazer Homes</v>
          </cell>
          <cell r="D16">
            <v>738.52200000000005</v>
          </cell>
          <cell r="F16">
            <v>0</v>
          </cell>
          <cell r="G16">
            <v>738.52200000000005</v>
          </cell>
          <cell r="I16" t="str">
            <v>Beazer Homes</v>
          </cell>
          <cell r="J16">
            <v>1</v>
          </cell>
          <cell r="K16">
            <v>0</v>
          </cell>
        </row>
        <row r="17">
          <cell r="B17" t="str">
            <v>hov</v>
          </cell>
          <cell r="C17" t="str">
            <v>Hovnanian Enterprise</v>
          </cell>
          <cell r="D17">
            <v>546.15200000000004</v>
          </cell>
          <cell r="F17">
            <v>115</v>
          </cell>
          <cell r="G17">
            <v>661.15200000000004</v>
          </cell>
          <cell r="I17" t="str">
            <v>Hovnanian Enterprise</v>
          </cell>
          <cell r="J17">
            <v>0.82606117806495327</v>
          </cell>
          <cell r="K17">
            <v>0.1739388219350467</v>
          </cell>
        </row>
        <row r="18">
          <cell r="B18" t="str">
            <v>mdc</v>
          </cell>
          <cell r="C18" t="str">
            <v>MDC Holdings</v>
          </cell>
          <cell r="D18">
            <v>174.535</v>
          </cell>
          <cell r="F18">
            <v>165.11699999999999</v>
          </cell>
          <cell r="G18">
            <v>339.65199999999999</v>
          </cell>
          <cell r="I18" t="str">
            <v>MDC Holdings</v>
          </cell>
          <cell r="J18">
            <v>0.51386419040665154</v>
          </cell>
          <cell r="K18">
            <v>0.48613580959334846</v>
          </cell>
        </row>
        <row r="19">
          <cell r="B19" t="str">
            <v>mth</v>
          </cell>
          <cell r="C19" t="str">
            <v>Meritage Corporation</v>
          </cell>
          <cell r="D19">
            <v>155</v>
          </cell>
          <cell r="F19">
            <v>4.4630000000000001</v>
          </cell>
          <cell r="G19">
            <v>159.46299999999999</v>
          </cell>
          <cell r="I19" t="str">
            <v>Meritage Corporation</v>
          </cell>
          <cell r="J19">
            <v>0.97201231633670515</v>
          </cell>
          <cell r="K19">
            <v>2.7987683663294936E-2</v>
          </cell>
        </row>
        <row r="20">
          <cell r="B20" t="str">
            <v>ryl</v>
          </cell>
          <cell r="C20" t="str">
            <v>Ryland Group</v>
          </cell>
          <cell r="D20">
            <v>490.5</v>
          </cell>
          <cell r="F20">
            <v>0</v>
          </cell>
          <cell r="G20">
            <v>490.5</v>
          </cell>
          <cell r="I20" t="str">
            <v>Ryland Group</v>
          </cell>
          <cell r="J20">
            <v>1</v>
          </cell>
          <cell r="K20">
            <v>0</v>
          </cell>
        </row>
        <row r="21">
          <cell r="B21" t="str">
            <v>spf</v>
          </cell>
          <cell r="C21" t="str">
            <v>Standard Pacific</v>
          </cell>
          <cell r="D21">
            <v>622.63</v>
          </cell>
          <cell r="F21">
            <v>0</v>
          </cell>
          <cell r="G21">
            <v>622.63</v>
          </cell>
          <cell r="I21" t="str">
            <v>Standard Pacific</v>
          </cell>
          <cell r="J21">
            <v>1</v>
          </cell>
          <cell r="K21">
            <v>0</v>
          </cell>
        </row>
      </sheetData>
      <sheetData sheetId="39"/>
      <sheetData sheetId="40"/>
      <sheetData sheetId="41" refreshError="1">
        <row r="1">
          <cell r="A1" t="str">
            <v>G:\Ibd\Employees\Yoo_Tom\[Profile Inserts Template 4.xls]Trading Stats (Unlinked)</v>
          </cell>
        </row>
        <row r="4">
          <cell r="B4">
            <v>2003</v>
          </cell>
          <cell r="C4">
            <v>2004</v>
          </cell>
          <cell r="D4">
            <v>2005</v>
          </cell>
        </row>
        <row r="5">
          <cell r="A5" t="str">
            <v>Beazer</v>
          </cell>
          <cell r="B5">
            <v>0</v>
          </cell>
          <cell r="C5">
            <v>100</v>
          </cell>
          <cell r="D5">
            <v>0</v>
          </cell>
        </row>
        <row r="6">
          <cell r="A6" t="str">
            <v>Centex</v>
          </cell>
          <cell r="B6">
            <v>198.43099999999998</v>
          </cell>
          <cell r="C6">
            <v>193.60499999999999</v>
          </cell>
          <cell r="D6">
            <v>0</v>
          </cell>
        </row>
        <row r="7">
          <cell r="A7" t="str">
            <v>DR Horton</v>
          </cell>
          <cell r="B7">
            <v>0</v>
          </cell>
          <cell r="C7">
            <v>149.14099999999999</v>
          </cell>
          <cell r="D7">
            <v>199.49799999999999</v>
          </cell>
        </row>
        <row r="8">
          <cell r="A8" t="str">
            <v>Hovnanian</v>
          </cell>
          <cell r="B8">
            <v>0</v>
          </cell>
          <cell r="C8">
            <v>0</v>
          </cell>
          <cell r="D8">
            <v>0</v>
          </cell>
        </row>
        <row r="9">
          <cell r="A9" t="str">
            <v>KB Home</v>
          </cell>
          <cell r="B9">
            <v>0</v>
          </cell>
          <cell r="C9">
            <v>175</v>
          </cell>
          <cell r="D9">
            <v>168</v>
          </cell>
        </row>
        <row r="10">
          <cell r="A10" t="str">
            <v>Lennar</v>
          </cell>
          <cell r="B10">
            <v>0</v>
          </cell>
          <cell r="C10">
            <v>0</v>
          </cell>
          <cell r="D10">
            <v>0</v>
          </cell>
        </row>
        <row r="11">
          <cell r="A11" t="str">
            <v>MDC</v>
          </cell>
          <cell r="B11">
            <v>0</v>
          </cell>
          <cell r="C11">
            <v>165</v>
          </cell>
          <cell r="D11">
            <v>0</v>
          </cell>
        </row>
        <row r="12">
          <cell r="A12" t="str">
            <v>Meritage</v>
          </cell>
          <cell r="B12">
            <v>0</v>
          </cell>
          <cell r="C12">
            <v>0</v>
          </cell>
          <cell r="D12">
            <v>0</v>
          </cell>
        </row>
        <row r="13">
          <cell r="A13" t="str">
            <v>NVR</v>
          </cell>
          <cell r="B13">
            <v>0</v>
          </cell>
          <cell r="C13">
            <v>0</v>
          </cell>
          <cell r="D13">
            <v>115</v>
          </cell>
        </row>
        <row r="14">
          <cell r="A14" t="str">
            <v>Pulte</v>
          </cell>
          <cell r="B14">
            <v>275</v>
          </cell>
          <cell r="C14">
            <v>112</v>
          </cell>
          <cell r="D14">
            <v>125</v>
          </cell>
        </row>
        <row r="15">
          <cell r="A15" t="str">
            <v>Ryland</v>
          </cell>
          <cell r="B15">
            <v>0</v>
          </cell>
          <cell r="C15">
            <v>0</v>
          </cell>
          <cell r="D15">
            <v>0</v>
          </cell>
        </row>
        <row r="16">
          <cell r="A16" t="str">
            <v>Standard Pacific</v>
          </cell>
          <cell r="B16">
            <v>0</v>
          </cell>
          <cell r="C16">
            <v>0</v>
          </cell>
          <cell r="D16">
            <v>0</v>
          </cell>
        </row>
        <row r="17">
          <cell r="A17" t="str">
            <v>Toll Brothers</v>
          </cell>
          <cell r="B17">
            <v>0</v>
          </cell>
          <cell r="C17">
            <v>0</v>
          </cell>
          <cell r="D17">
            <v>192.5</v>
          </cell>
        </row>
        <row r="18">
          <cell r="A18" t="str">
            <v>Total</v>
          </cell>
          <cell r="B18">
            <v>473.43099999999998</v>
          </cell>
          <cell r="C18">
            <v>894.74599999999998</v>
          </cell>
          <cell r="D18">
            <v>799.99800000000005</v>
          </cell>
        </row>
        <row r="22">
          <cell r="A22" t="str">
            <v>Centex</v>
          </cell>
        </row>
        <row r="23">
          <cell r="A23">
            <v>2003</v>
          </cell>
          <cell r="B23">
            <v>198.43099999999998</v>
          </cell>
        </row>
        <row r="24">
          <cell r="A24">
            <v>2004</v>
          </cell>
          <cell r="B24">
            <v>193.60499999999999</v>
          </cell>
        </row>
        <row r="25">
          <cell r="A25">
            <v>2005</v>
          </cell>
          <cell r="B25">
            <v>0</v>
          </cell>
        </row>
        <row r="27">
          <cell r="A27" t="str">
            <v>DR Horton</v>
          </cell>
        </row>
        <row r="28">
          <cell r="A28">
            <v>2003</v>
          </cell>
          <cell r="B28">
            <v>0</v>
          </cell>
        </row>
        <row r="29">
          <cell r="A29">
            <v>2004</v>
          </cell>
          <cell r="B29">
            <v>149.14099999999999</v>
          </cell>
        </row>
        <row r="30">
          <cell r="A30">
            <v>2005</v>
          </cell>
          <cell r="B30">
            <v>199.49799999999999</v>
          </cell>
        </row>
        <row r="32">
          <cell r="A32" t="str">
            <v>KB Home</v>
          </cell>
        </row>
        <row r="33">
          <cell r="A33">
            <v>2003</v>
          </cell>
          <cell r="B33">
            <v>0</v>
          </cell>
        </row>
        <row r="34">
          <cell r="A34">
            <v>2004</v>
          </cell>
          <cell r="B34">
            <v>175</v>
          </cell>
        </row>
        <row r="35">
          <cell r="A35">
            <v>2005</v>
          </cell>
          <cell r="B35">
            <v>168</v>
          </cell>
        </row>
        <row r="37">
          <cell r="A37" t="str">
            <v>Lennar</v>
          </cell>
        </row>
        <row r="38">
          <cell r="A38">
            <v>2003</v>
          </cell>
          <cell r="B38">
            <v>0</v>
          </cell>
        </row>
        <row r="39">
          <cell r="A39">
            <v>2004</v>
          </cell>
          <cell r="B39">
            <v>0</v>
          </cell>
        </row>
        <row r="40">
          <cell r="A40">
            <v>2005</v>
          </cell>
          <cell r="B40">
            <v>0</v>
          </cell>
        </row>
        <row r="42">
          <cell r="A42" t="str">
            <v>NVR</v>
          </cell>
        </row>
        <row r="43">
          <cell r="A43">
            <v>2003</v>
          </cell>
          <cell r="B43">
            <v>0</v>
          </cell>
        </row>
        <row r="44">
          <cell r="A44">
            <v>2004</v>
          </cell>
          <cell r="B44">
            <v>0</v>
          </cell>
        </row>
        <row r="45">
          <cell r="A45">
            <v>2005</v>
          </cell>
          <cell r="B45">
            <v>115</v>
          </cell>
        </row>
        <row r="47">
          <cell r="A47" t="str">
            <v>Toll Brothers</v>
          </cell>
        </row>
        <row r="48">
          <cell r="A48">
            <v>2003</v>
          </cell>
          <cell r="B48">
            <v>0</v>
          </cell>
        </row>
        <row r="49">
          <cell r="A49">
            <v>2004</v>
          </cell>
          <cell r="B49">
            <v>0</v>
          </cell>
        </row>
        <row r="50">
          <cell r="A50">
            <v>2005</v>
          </cell>
          <cell r="B50">
            <v>192.5</v>
          </cell>
        </row>
        <row r="52">
          <cell r="A52" t="str">
            <v>Beazer Homes</v>
          </cell>
        </row>
        <row r="53">
          <cell r="A53">
            <v>2003</v>
          </cell>
          <cell r="B53">
            <v>0</v>
          </cell>
        </row>
        <row r="54">
          <cell r="A54">
            <v>2004</v>
          </cell>
          <cell r="B54">
            <v>100</v>
          </cell>
        </row>
        <row r="55">
          <cell r="A55">
            <v>2005</v>
          </cell>
          <cell r="B55">
            <v>0</v>
          </cell>
        </row>
        <row r="57">
          <cell r="A57" t="str">
            <v>Hovnanian</v>
          </cell>
        </row>
        <row r="58">
          <cell r="A58">
            <v>2003</v>
          </cell>
          <cell r="B58">
            <v>0</v>
          </cell>
        </row>
        <row r="59">
          <cell r="A59">
            <v>2004</v>
          </cell>
          <cell r="B59">
            <v>0</v>
          </cell>
        </row>
        <row r="60">
          <cell r="A60">
            <v>2005</v>
          </cell>
          <cell r="B60">
            <v>0</v>
          </cell>
        </row>
        <row r="62">
          <cell r="A62" t="str">
            <v>MDC Holdings</v>
          </cell>
        </row>
        <row r="63">
          <cell r="A63">
            <v>2003</v>
          </cell>
          <cell r="B63">
            <v>0</v>
          </cell>
        </row>
        <row r="64">
          <cell r="A64">
            <v>2004</v>
          </cell>
          <cell r="B64">
            <v>165</v>
          </cell>
        </row>
        <row r="65">
          <cell r="A65">
            <v>2005</v>
          </cell>
          <cell r="B65">
            <v>0</v>
          </cell>
        </row>
        <row r="67">
          <cell r="A67" t="str">
            <v>Meritage</v>
          </cell>
        </row>
        <row r="68">
          <cell r="A68">
            <v>2003</v>
          </cell>
          <cell r="B68">
            <v>0</v>
          </cell>
        </row>
        <row r="69">
          <cell r="A69">
            <v>2004</v>
          </cell>
          <cell r="B69">
            <v>0</v>
          </cell>
        </row>
        <row r="70">
          <cell r="A70">
            <v>2005</v>
          </cell>
          <cell r="B70">
            <v>0</v>
          </cell>
        </row>
        <row r="72">
          <cell r="A72" t="str">
            <v>Ryland</v>
          </cell>
        </row>
        <row r="73">
          <cell r="A73">
            <v>2003</v>
          </cell>
          <cell r="B73">
            <v>0</v>
          </cell>
        </row>
        <row r="74">
          <cell r="A74">
            <v>2004</v>
          </cell>
          <cell r="B74">
            <v>0</v>
          </cell>
        </row>
        <row r="75">
          <cell r="A75">
            <v>2005</v>
          </cell>
          <cell r="B75">
            <v>0</v>
          </cell>
        </row>
        <row r="77">
          <cell r="A77" t="str">
            <v>Standard Pacific</v>
          </cell>
        </row>
        <row r="78">
          <cell r="A78">
            <v>2003</v>
          </cell>
          <cell r="B78">
            <v>0</v>
          </cell>
        </row>
        <row r="79">
          <cell r="A79">
            <v>2004</v>
          </cell>
          <cell r="B79">
            <v>0</v>
          </cell>
        </row>
        <row r="80">
          <cell r="A80">
            <v>2005</v>
          </cell>
          <cell r="B80">
            <v>0</v>
          </cell>
        </row>
        <row r="82">
          <cell r="A82" t="str">
            <v>Pulte Homes</v>
          </cell>
        </row>
        <row r="83">
          <cell r="A83">
            <v>2003</v>
          </cell>
          <cell r="B83">
            <v>275</v>
          </cell>
        </row>
        <row r="84">
          <cell r="A84">
            <v>2004</v>
          </cell>
          <cell r="B84">
            <v>112</v>
          </cell>
        </row>
        <row r="85">
          <cell r="A85">
            <v>2005</v>
          </cell>
          <cell r="B85">
            <v>125</v>
          </cell>
        </row>
      </sheetData>
      <sheetData sheetId="4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nd Tend-Converts  &amp; Term Loan"/>
      <sheetName val="Bond Tender -Partial"/>
      <sheetName val="Credit Ratings"/>
      <sheetName val="Bond Tender -December"/>
      <sheetName val="Bond Tender -September"/>
      <sheetName val="EBITDA"/>
      <sheetName val="PE 2007"/>
      <sheetName val="EPS Impact - Converts"/>
      <sheetName val="EPS Impact - September"/>
      <sheetName val="EPS Impact-Converts &amp; Term Loan"/>
      <sheetName val="EPS Impact - Partial"/>
      <sheetName val="EPS Impact - December"/>
      <sheetName val="Bond Tender -Converts"/>
      <sheetName val="EV to EBITDA"/>
      <sheetName val="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C CCA_CRN"/>
      <sheetName val="Cred chart_CCA_CRN"/>
      <sheetName val="EPS Chart_CRNv2 (2)"/>
      <sheetName val="EPS Chart_CRNv2"/>
      <sheetName val="__FDSCACHE__"/>
      <sheetName val="CRN Contrib"/>
      <sheetName val="Sensitivity"/>
      <sheetName val="MC CCA_WHC"/>
      <sheetName val="Cred chart_CCA_WHC"/>
      <sheetName val="EPS Chart_WHCv2"/>
      <sheetName val="MC CCA"/>
      <sheetName val="MC CCA_wo_intl"/>
      <sheetName val="BWH"/>
      <sheetName val="Impact"/>
      <sheetName val="EPS Chart"/>
      <sheetName val="Cred chart"/>
      <sheetName val="EPS Chart_wo_intl"/>
      <sheetName val="Cred chart_wo_intl"/>
      <sheetName val="PPM CCA"/>
      <sheetName val="Val Crea"/>
      <sheetName val="graveyard"/>
      <sheetName val="Cap Lease CCA"/>
      <sheetName val="Credit CCA"/>
    </sheetNames>
    <sheetDataSet>
      <sheetData sheetId="0"/>
      <sheetData sheetId="1"/>
      <sheetData sheetId="2"/>
      <sheetData sheetId="3" refreshError="1">
        <row r="2">
          <cell r="A2" t="str">
            <v>Graph Data:</v>
          </cell>
        </row>
        <row r="3">
          <cell r="A3" t="str">
            <v>Purchase Price</v>
          </cell>
          <cell r="E3">
            <v>11.18</v>
          </cell>
          <cell r="F3">
            <v>11.996139999999999</v>
          </cell>
          <cell r="G3">
            <v>13.99736</v>
          </cell>
        </row>
        <row r="4">
          <cell r="B4" t="str">
            <v>50% Cash / 50% Stock</v>
          </cell>
          <cell r="E4">
            <v>0.16396215093928482</v>
          </cell>
          <cell r="F4">
            <v>0.14053273892355056</v>
          </cell>
          <cell r="G4">
            <v>8.5140160077030611E-2</v>
          </cell>
        </row>
        <row r="5">
          <cell r="B5" t="str">
            <v>100% Stock</v>
          </cell>
          <cell r="E5">
            <v>0.14762581484008463</v>
          </cell>
          <cell r="F5">
            <v>0.12649678259114139</v>
          </cell>
          <cell r="G5">
            <v>7.7837815613437833E-2</v>
          </cell>
        </row>
        <row r="6">
          <cell r="B6" t="str">
            <v>Pro Forma EPS</v>
          </cell>
          <cell r="E6">
            <v>1.75</v>
          </cell>
          <cell r="F6">
            <v>1.73</v>
          </cell>
          <cell r="G6">
            <v>1.72</v>
          </cell>
        </row>
        <row r="7">
          <cell r="B7" t="str">
            <v>Pre-tax Synergies to Break-Even</v>
          </cell>
          <cell r="E7">
            <v>50</v>
          </cell>
          <cell r="F7">
            <v>80</v>
          </cell>
          <cell r="G7">
            <v>100</v>
          </cell>
        </row>
        <row r="10">
          <cell r="B10" t="str">
            <v>Pro Forma EPS Impact</v>
          </cell>
        </row>
        <row r="12">
          <cell r="B12" t="str">
            <v>Acquisition Price Per Share</v>
          </cell>
          <cell r="F12">
            <v>11.18</v>
          </cell>
          <cell r="I12">
            <v>11.996139999999999</v>
          </cell>
          <cell r="L12">
            <v>13.99736</v>
          </cell>
        </row>
        <row r="13">
          <cell r="B13" t="str">
            <v>Premium to Current Share Price</v>
          </cell>
          <cell r="F13">
            <v>0</v>
          </cell>
          <cell r="I13">
            <v>7.2999999999999954E-2</v>
          </cell>
          <cell r="L13">
            <v>0.252</v>
          </cell>
        </row>
        <row r="15">
          <cell r="B15" t="str">
            <v>EPS Accretion (Dilution) %</v>
          </cell>
        </row>
        <row r="30">
          <cell r="B30" t="str">
            <v>50% Cash / 50% Stock</v>
          </cell>
        </row>
        <row r="31">
          <cell r="B31" t="str">
            <v>2003 Stand-Alone EPS Estimate</v>
          </cell>
          <cell r="F31">
            <v>0.73</v>
          </cell>
          <cell r="I31">
            <v>0.73</v>
          </cell>
          <cell r="L31">
            <v>0.73</v>
          </cell>
        </row>
        <row r="32">
          <cell r="B32" t="str">
            <v>2003 Pro Forma EPS</v>
          </cell>
          <cell r="F32">
            <v>0.84969237018567789</v>
          </cell>
          <cell r="I32">
            <v>0.8325888994141919</v>
          </cell>
          <cell r="L32">
            <v>0.79215231685623233</v>
          </cell>
        </row>
        <row r="33">
          <cell r="B33" t="str">
            <v>Pre-Tax Synergies to Break-Even ($mil)</v>
          </cell>
          <cell r="F33" t="str">
            <v>NM</v>
          </cell>
          <cell r="I33" t="str">
            <v>NM</v>
          </cell>
          <cell r="L33" t="str">
            <v>NM</v>
          </cell>
        </row>
        <row r="35">
          <cell r="B35" t="str">
            <v>100% Stock</v>
          </cell>
        </row>
        <row r="36">
          <cell r="B36" t="str">
            <v>2003 Stand-Alone EPS Estimate</v>
          </cell>
          <cell r="F36">
            <v>0.73</v>
          </cell>
          <cell r="I36">
            <v>0.73</v>
          </cell>
          <cell r="L36">
            <v>0.73</v>
          </cell>
        </row>
        <row r="37">
          <cell r="B37" t="str">
            <v>2003 Pro Forma EPS</v>
          </cell>
          <cell r="F37">
            <v>0.8377668448332618</v>
          </cell>
          <cell r="I37">
            <v>0.82234265129153317</v>
          </cell>
          <cell r="L37">
            <v>0.78682160539780965</v>
          </cell>
        </row>
        <row r="38">
          <cell r="B38" t="str">
            <v>Pre-Tax Synergies to Break-Even ($mil)</v>
          </cell>
          <cell r="F38" t="str">
            <v>NM</v>
          </cell>
          <cell r="I38">
            <v>0.43154924931605165</v>
          </cell>
          <cell r="L38">
            <v>5.4575033789040939</v>
          </cell>
        </row>
        <row r="40">
          <cell r="D40" t="str">
            <v>Acquiror</v>
          </cell>
        </row>
        <row r="41">
          <cell r="B41" t="str">
            <v>Credit Statistics</v>
          </cell>
          <cell r="D41" t="str">
            <v>Stand-Alone</v>
          </cell>
        </row>
        <row r="42">
          <cell r="B42" t="str">
            <v>Total Debt</v>
          </cell>
          <cell r="D42">
            <v>889.68700000000001</v>
          </cell>
          <cell r="F42">
            <v>1284.8466096</v>
          </cell>
          <cell r="I42">
            <v>1295.7237271008</v>
          </cell>
          <cell r="L42">
            <v>1322.3950152192001</v>
          </cell>
        </row>
        <row r="43">
          <cell r="B43" t="str">
            <v>Net Debt</v>
          </cell>
          <cell r="D43">
            <v>837.43000000000006</v>
          </cell>
          <cell r="F43">
            <v>1178.8986095999999</v>
          </cell>
          <cell r="I43">
            <v>1189.7757271007999</v>
          </cell>
          <cell r="L43">
            <v>1216.4470152192</v>
          </cell>
        </row>
        <row r="45">
          <cell r="B45" t="str">
            <v>Total Debt / EBITDA</v>
          </cell>
          <cell r="D45">
            <v>4.6675043150257327</v>
          </cell>
          <cell r="F45">
            <v>5.5205054806056335</v>
          </cell>
          <cell r="I45">
            <v>5.5672389326688094</v>
          </cell>
          <cell r="L45">
            <v>5.681831917864816</v>
          </cell>
        </row>
        <row r="46">
          <cell r="B46" t="str">
            <v>Net Debt / EBITDA</v>
          </cell>
          <cell r="D46">
            <v>4.3933519749439967</v>
          </cell>
          <cell r="F46">
            <v>5.065128850086789</v>
          </cell>
          <cell r="I46">
            <v>5.111862302149965</v>
          </cell>
          <cell r="L46">
            <v>5.2264552873459706</v>
          </cell>
        </row>
        <row r="47">
          <cell r="B47" t="str">
            <v>EBITDA / Interest Expense</v>
          </cell>
          <cell r="D47">
            <v>2.3245487804878047</v>
          </cell>
          <cell r="F47">
            <v>1.9756025651790579</v>
          </cell>
          <cell r="I47">
            <v>1.9593217661197624</v>
          </cell>
          <cell r="L47">
            <v>1.920513549902169</v>
          </cell>
        </row>
        <row r="48">
          <cell r="B48" t="str">
            <v>Total Debt / Capitalization</v>
          </cell>
          <cell r="D48">
            <v>0.53364879673843868</v>
          </cell>
          <cell r="F48">
            <v>0.62301259799935615</v>
          </cell>
          <cell r="I48">
            <v>0.62499042455009701</v>
          </cell>
          <cell r="L48">
            <v>0.62975344625872653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sheetName val="Football Field"/>
      <sheetName val="Valuation"/>
      <sheetName val="P&amp;L"/>
      <sheetName val="BS "/>
      <sheetName val="Charts"/>
      <sheetName val="&lt;&lt;&lt; PPM Charts"/>
      <sheetName val="Summery Operating Model"/>
      <sheetName val="Assumptions"/>
      <sheetName val="Operating Expenses"/>
      <sheetName val="Labor &amp; Benefits"/>
    </sheetNames>
    <sheetDataSet>
      <sheetData sheetId="0">
        <row r="3">
          <cell r="D3" t="str">
            <v>December 31,</v>
          </cell>
        </row>
      </sheetData>
      <sheetData sheetId="1"/>
      <sheetData sheetId="2"/>
      <sheetData sheetId="3">
        <row r="2">
          <cell r="V2">
            <v>1000</v>
          </cell>
        </row>
      </sheetData>
      <sheetData sheetId="4">
        <row r="3">
          <cell r="B3" t="str">
            <v>($ in millions)</v>
          </cell>
        </row>
      </sheetData>
      <sheetData sheetId="5">
        <row r="2">
          <cell r="C2">
            <v>2009</v>
          </cell>
        </row>
      </sheetData>
      <sheetData sheetId="6"/>
      <sheetData sheetId="7">
        <row r="3">
          <cell r="D3" t="str">
            <v>2008 Actual</v>
          </cell>
        </row>
      </sheetData>
      <sheetData sheetId="8">
        <row r="3">
          <cell r="D3" t="str">
            <v>2010 Estimate</v>
          </cell>
        </row>
      </sheetData>
      <sheetData sheetId="9">
        <row r="3">
          <cell r="D3" t="str">
            <v>2010 Estimate</v>
          </cell>
          <cell r="H3" t="str">
            <v>Projected</v>
          </cell>
        </row>
        <row r="4">
          <cell r="D4" t="str">
            <v>Oct</v>
          </cell>
          <cell r="E4" t="str">
            <v>Nov</v>
          </cell>
          <cell r="F4" t="str">
            <v>Dec</v>
          </cell>
          <cell r="H4">
            <v>2011</v>
          </cell>
          <cell r="I4">
            <v>2012</v>
          </cell>
          <cell r="J4">
            <v>2013</v>
          </cell>
          <cell r="K4">
            <v>2014</v>
          </cell>
        </row>
        <row r="5">
          <cell r="B5" t="str">
            <v>OPERATING EXPENSES:</v>
          </cell>
        </row>
        <row r="7">
          <cell r="B7" t="str">
            <v>Labor and Benefits</v>
          </cell>
          <cell r="H7">
            <v>0.21131857164624246</v>
          </cell>
          <cell r="I7">
            <v>0.46270270270270264</v>
          </cell>
          <cell r="J7">
            <v>0.51773835920177391</v>
          </cell>
          <cell r="K7">
            <v>0.45267226686145601</v>
          </cell>
        </row>
        <row r="8">
          <cell r="B8" t="str">
            <v>Professional Services</v>
          </cell>
          <cell r="H8">
            <v>0.1</v>
          </cell>
          <cell r="I8">
            <v>0.2</v>
          </cell>
          <cell r="J8">
            <v>0.3</v>
          </cell>
          <cell r="K8">
            <v>0.4</v>
          </cell>
        </row>
        <row r="9">
          <cell r="B9" t="str">
            <v>Clinical Expenses</v>
          </cell>
          <cell r="H9">
            <v>3.3418258884915799</v>
          </cell>
          <cell r="I9">
            <v>1.8327252938791667</v>
          </cell>
          <cell r="J9">
            <v>0.82371703659889906</v>
          </cell>
          <cell r="K9">
            <v>-0.55382341136205782</v>
          </cell>
        </row>
        <row r="10">
          <cell r="B10" t="str">
            <v>R&amp;D Expenses</v>
          </cell>
          <cell r="H10">
            <v>0.05</v>
          </cell>
          <cell r="I10">
            <v>0.1</v>
          </cell>
          <cell r="J10">
            <v>0.2</v>
          </cell>
          <cell r="K10">
            <v>0.3</v>
          </cell>
        </row>
        <row r="11">
          <cell r="B11" t="str">
            <v>Quality &amp; Regulatory</v>
          </cell>
          <cell r="H11">
            <v>0.05</v>
          </cell>
          <cell r="I11">
            <v>0.1</v>
          </cell>
          <cell r="J11">
            <v>0.2</v>
          </cell>
          <cell r="K11">
            <v>0.3</v>
          </cell>
        </row>
        <row r="12">
          <cell r="B12" t="str">
            <v>Travel Expenses</v>
          </cell>
          <cell r="H12">
            <v>0.5</v>
          </cell>
          <cell r="I12">
            <v>0.5</v>
          </cell>
          <cell r="J12">
            <v>0.5</v>
          </cell>
          <cell r="K12">
            <v>0.5</v>
          </cell>
        </row>
        <row r="13">
          <cell r="B13" t="str">
            <v>Facility and Insurance</v>
          </cell>
          <cell r="H13">
            <v>0.1</v>
          </cell>
          <cell r="I13">
            <v>0.2</v>
          </cell>
          <cell r="J13">
            <v>0.3</v>
          </cell>
          <cell r="K13">
            <v>0.4</v>
          </cell>
        </row>
        <row r="14">
          <cell r="B14" t="str">
            <v>Overhead Absorption</v>
          </cell>
          <cell r="H14">
            <v>0</v>
          </cell>
          <cell r="I14">
            <v>0</v>
          </cell>
          <cell r="J14">
            <v>0</v>
          </cell>
          <cell r="K14">
            <v>0</v>
          </cell>
        </row>
        <row r="15">
          <cell r="B15" t="str">
            <v>Marketing Expenses</v>
          </cell>
          <cell r="H15">
            <v>0.5</v>
          </cell>
          <cell r="I15">
            <v>0.6</v>
          </cell>
          <cell r="J15">
            <v>0.7</v>
          </cell>
          <cell r="K15">
            <v>0.8</v>
          </cell>
        </row>
        <row r="16">
          <cell r="B16" t="str">
            <v>Office Expenses</v>
          </cell>
          <cell r="H16">
            <v>0.1</v>
          </cell>
          <cell r="I16">
            <v>0.2</v>
          </cell>
          <cell r="J16">
            <v>0.3</v>
          </cell>
          <cell r="K16">
            <v>0.4</v>
          </cell>
        </row>
        <row r="17">
          <cell r="B17" t="str">
            <v>Other Administrative</v>
          </cell>
          <cell r="H17">
            <v>0.1</v>
          </cell>
          <cell r="I17">
            <v>0.2</v>
          </cell>
          <cell r="J17">
            <v>0.3</v>
          </cell>
          <cell r="K17">
            <v>0.4</v>
          </cell>
        </row>
        <row r="18">
          <cell r="B18" t="str">
            <v>Operations</v>
          </cell>
          <cell r="H18">
            <v>0.1</v>
          </cell>
          <cell r="I18">
            <v>0.2</v>
          </cell>
          <cell r="J18">
            <v>0.3</v>
          </cell>
          <cell r="K18">
            <v>0.4</v>
          </cell>
        </row>
        <row r="19">
          <cell r="B19" t="str">
            <v>Depreciation &amp; Amortization</v>
          </cell>
          <cell r="H19">
            <v>0.1</v>
          </cell>
          <cell r="I19">
            <v>0.2</v>
          </cell>
          <cell r="J19">
            <v>0.3</v>
          </cell>
          <cell r="K19">
            <v>0.4</v>
          </cell>
        </row>
        <row r="21">
          <cell r="B21" t="str">
            <v>Labor and Benefits</v>
          </cell>
          <cell r="D21">
            <v>349092.25</v>
          </cell>
          <cell r="E21">
            <v>330342.25</v>
          </cell>
          <cell r="F21">
            <v>328542.25</v>
          </cell>
          <cell r="H21">
            <v>6660000</v>
          </cell>
          <cell r="I21">
            <v>9741600</v>
          </cell>
          <cell r="J21">
            <v>14785200</v>
          </cell>
          <cell r="K21">
            <v>21478050</v>
          </cell>
        </row>
        <row r="22">
          <cell r="B22" t="str">
            <v>Professional Services</v>
          </cell>
          <cell r="D22">
            <v>39700</v>
          </cell>
          <cell r="E22">
            <v>55700</v>
          </cell>
          <cell r="F22">
            <v>40100</v>
          </cell>
          <cell r="H22">
            <v>867435.8</v>
          </cell>
          <cell r="I22">
            <v>1040922.96</v>
          </cell>
          <cell r="J22">
            <v>1353199.848</v>
          </cell>
          <cell r="K22">
            <v>1894479.7871999999</v>
          </cell>
        </row>
        <row r="23">
          <cell r="B23" t="str">
            <v>Clinical Expenses</v>
          </cell>
          <cell r="D23">
            <v>90284.374999999985</v>
          </cell>
          <cell r="E23">
            <v>92534.374999999985</v>
          </cell>
          <cell r="F23">
            <v>93951.874999999985</v>
          </cell>
          <cell r="H23">
            <v>2390021.5595238092</v>
          </cell>
          <cell r="I23">
            <v>6770274.5245796265</v>
          </cell>
          <cell r="J23">
            <v>12347064.992927376</v>
          </cell>
          <cell r="K23">
            <v>5508971.3382352944</v>
          </cell>
        </row>
        <row r="24">
          <cell r="B24" t="str">
            <v>R&amp;D Expenses</v>
          </cell>
          <cell r="D24">
            <v>25000</v>
          </cell>
          <cell r="E24">
            <v>77000</v>
          </cell>
          <cell r="F24">
            <v>43750</v>
          </cell>
          <cell r="H24">
            <v>695403.45000000007</v>
          </cell>
          <cell r="I24">
            <v>764943.79500000016</v>
          </cell>
          <cell r="J24">
            <v>917932.55400000012</v>
          </cell>
          <cell r="K24">
            <v>1193312.3202000002</v>
          </cell>
        </row>
        <row r="25">
          <cell r="B25" t="str">
            <v>Quality &amp; Regulatory</v>
          </cell>
          <cell r="D25">
            <v>27500</v>
          </cell>
          <cell r="E25">
            <v>21500</v>
          </cell>
          <cell r="F25">
            <v>1500</v>
          </cell>
          <cell r="H25">
            <v>92935.5</v>
          </cell>
          <cell r="I25">
            <v>102229.05</v>
          </cell>
          <cell r="J25">
            <v>122674.86</v>
          </cell>
          <cell r="K25">
            <v>159477.318</v>
          </cell>
        </row>
        <row r="26">
          <cell r="B26" t="str">
            <v>Travel Expenses</v>
          </cell>
          <cell r="D26">
            <v>35483.333333333336</v>
          </cell>
          <cell r="E26">
            <v>37483.333333333336</v>
          </cell>
          <cell r="F26">
            <v>25983.333333333336</v>
          </cell>
          <cell r="H26">
            <v>1285939.5</v>
          </cell>
          <cell r="I26">
            <v>1928909.25</v>
          </cell>
          <cell r="J26">
            <v>2893363.875</v>
          </cell>
          <cell r="K26">
            <v>4340045.8125</v>
          </cell>
        </row>
        <row r="27">
          <cell r="B27" t="str">
            <v>Facility and Insurance</v>
          </cell>
          <cell r="D27">
            <v>40850</v>
          </cell>
          <cell r="E27">
            <v>40850</v>
          </cell>
          <cell r="F27">
            <v>40850</v>
          </cell>
          <cell r="H27">
            <v>599011.60000000009</v>
          </cell>
          <cell r="I27">
            <v>718813.92</v>
          </cell>
          <cell r="J27">
            <v>934458.09600000014</v>
          </cell>
          <cell r="K27">
            <v>1308241.3344000001</v>
          </cell>
        </row>
        <row r="28">
          <cell r="B28" t="str">
            <v>Overhead Absorption</v>
          </cell>
          <cell r="D28">
            <v>-53625</v>
          </cell>
          <cell r="E28">
            <v>-53625</v>
          </cell>
          <cell r="F28">
            <v>-53625</v>
          </cell>
          <cell r="H28">
            <v>-247763</v>
          </cell>
          <cell r="I28">
            <v>-247763</v>
          </cell>
          <cell r="J28">
            <v>-247763</v>
          </cell>
          <cell r="K28">
            <v>-247763</v>
          </cell>
        </row>
        <row r="29">
          <cell r="B29" t="str">
            <v>Marketing Expenses</v>
          </cell>
          <cell r="D29">
            <v>93645.833333333328</v>
          </cell>
          <cell r="E29">
            <v>8645.8333333333321</v>
          </cell>
          <cell r="F29">
            <v>6645.833333333333</v>
          </cell>
          <cell r="H29">
            <v>762378.75</v>
          </cell>
          <cell r="I29">
            <v>1219806</v>
          </cell>
          <cell r="J29">
            <v>2073670.2</v>
          </cell>
          <cell r="K29">
            <v>3732606.36</v>
          </cell>
        </row>
        <row r="30">
          <cell r="B30" t="str">
            <v>Office Expenses</v>
          </cell>
          <cell r="D30">
            <v>6400</v>
          </cell>
          <cell r="E30">
            <v>6400</v>
          </cell>
          <cell r="F30">
            <v>6400</v>
          </cell>
          <cell r="H30">
            <v>62774.8</v>
          </cell>
          <cell r="I30">
            <v>75329.759999999995</v>
          </cell>
          <cell r="J30">
            <v>97928.687999999995</v>
          </cell>
          <cell r="K30">
            <v>137100.16319999998</v>
          </cell>
        </row>
        <row r="31">
          <cell r="B31" t="str">
            <v>Other Administrative</v>
          </cell>
          <cell r="D31">
            <v>6116.666666666667</v>
          </cell>
          <cell r="E31">
            <v>6116.666666666667</v>
          </cell>
          <cell r="F31">
            <v>6116.666666666667</v>
          </cell>
          <cell r="H31">
            <v>179963.30000000002</v>
          </cell>
          <cell r="I31">
            <v>215955.96000000002</v>
          </cell>
          <cell r="J31">
            <v>280742.74800000002</v>
          </cell>
          <cell r="K31">
            <v>393039.84720000002</v>
          </cell>
        </row>
        <row r="32">
          <cell r="B32" t="str">
            <v>Operations</v>
          </cell>
          <cell r="D32">
            <v>2560</v>
          </cell>
          <cell r="E32">
            <v>2560</v>
          </cell>
          <cell r="F32">
            <v>2560</v>
          </cell>
          <cell r="H32">
            <v>32157.4</v>
          </cell>
          <cell r="I32">
            <v>38588.879999999997</v>
          </cell>
          <cell r="J32">
            <v>50165.544000000002</v>
          </cell>
          <cell r="K32">
            <v>70231.761599999998</v>
          </cell>
        </row>
        <row r="33">
          <cell r="B33" t="str">
            <v>Depreciation &amp; Amortization</v>
          </cell>
          <cell r="D33">
            <v>31000</v>
          </cell>
          <cell r="E33">
            <v>31000</v>
          </cell>
          <cell r="F33">
            <v>31000</v>
          </cell>
          <cell r="H33">
            <v>397152.80000000005</v>
          </cell>
          <cell r="I33">
            <v>476583.36000000004</v>
          </cell>
          <cell r="J33">
            <v>619558.36800000013</v>
          </cell>
          <cell r="K33">
            <v>867381.71520000009</v>
          </cell>
        </row>
        <row r="37">
          <cell r="B37" t="str">
            <v>Clinical Expenses:</v>
          </cell>
        </row>
        <row r="38">
          <cell r="B38" t="str">
            <v>WaveCrest I</v>
          </cell>
          <cell r="H38">
            <v>1810633.5595238092</v>
          </cell>
          <cell r="I38">
            <v>205633.23809523808</v>
          </cell>
          <cell r="J38">
            <v>0</v>
          </cell>
          <cell r="K38">
            <v>0</v>
          </cell>
        </row>
        <row r="39">
          <cell r="B39" t="str">
            <v>WaveCrest II</v>
          </cell>
          <cell r="H39">
            <v>0</v>
          </cell>
          <cell r="I39">
            <v>4207489.2864843886</v>
          </cell>
          <cell r="J39">
            <v>5623827.9929273752</v>
          </cell>
          <cell r="K39">
            <v>1740089.338235294</v>
          </cell>
        </row>
        <row r="40">
          <cell r="B40" t="str">
            <v>IDE Clinical</v>
          </cell>
          <cell r="H40">
            <v>579388</v>
          </cell>
          <cell r="I40">
            <v>2357152</v>
          </cell>
          <cell r="J40">
            <v>6723237</v>
          </cell>
          <cell r="K40">
            <v>3768882</v>
          </cell>
        </row>
        <row r="41">
          <cell r="B41" t="str">
            <v>Total Clinical Expenses</v>
          </cell>
          <cell r="H41">
            <v>2390021.5595238092</v>
          </cell>
          <cell r="I41">
            <v>6770274.5245796265</v>
          </cell>
          <cell r="J41">
            <v>12347064.992927376</v>
          </cell>
          <cell r="K41">
            <v>5508971.3382352944</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Cash Flow"/>
      <sheetName val="Rolling 2007 Forecast"/>
      <sheetName val="IncStmt"/>
      <sheetName val="Alum Basis"/>
      <sheetName val="13wk Cash Flow"/>
      <sheetName val="CF Receipts Summary"/>
      <sheetName val="ExtSales"/>
      <sheetName val="Std"/>
      <sheetName val="Pdexp"/>
      <sheetName val="Variance"/>
      <sheetName val="Plan Summary"/>
      <sheetName val="Release"/>
      <sheetName val="Sales Fcst"/>
      <sheetName val="PurchPrice"/>
      <sheetName val="Calendar"/>
      <sheetName val="StdMat"/>
      <sheetName val="Product Line"/>
      <sheetName val="Shutdown Accrual"/>
      <sheetName val="Benefits"/>
      <sheetName val="Fuels &amp; Utilities"/>
      <sheetName val="Manning"/>
      <sheetName val="Cast"/>
      <sheetName val="Scrap$"/>
      <sheetName val="Box"/>
      <sheetName val="UnSales"/>
      <sheetName val="MacSP"/>
      <sheetName val="Selling Basis"/>
      <sheetName val="Per EU"/>
      <sheetName val="Scrap%"/>
      <sheetName val="StdScp"/>
      <sheetName val="Inv"/>
      <sheetName val="Prod"/>
      <sheetName val="ShipWgt"/>
      <sheetName val="GrsWgt"/>
      <sheetName val="StdLbr"/>
      <sheetName val="PP1Lbr"/>
      <sheetName val="PP2Lbr"/>
      <sheetName val="StdOH"/>
      <sheetName val="PP1OH"/>
      <sheetName val="PP2OH"/>
      <sheetName val="Wght Var"/>
      <sheetName val="LaborDetail"/>
      <sheetName val="Risk &amp; Opp"/>
      <sheetName val="Income Statement"/>
      <sheetName val="Borrowing base"/>
      <sheetName val="Liquidity Summary"/>
      <sheetName val="CF Receipts Detail"/>
      <sheetName val="CF Disbursement Summary"/>
      <sheetName val="CF Tooling Detail"/>
      <sheetName val="CF CAPEX"/>
      <sheetName val="CF Aluminum Detail"/>
      <sheetName val="CF Wages Detail"/>
      <sheetName val="CF Med &amp; Dent"/>
      <sheetName val="CF Utilities"/>
      <sheetName val="CF Natural gas"/>
      <sheetName val="Accrued Wages"/>
      <sheetName val="AP Projections"/>
      <sheetName val="AR aging"/>
      <sheetName val="AP Aging"/>
      <sheetName val="Impro"/>
      <sheetName val="Commision"/>
      <sheetName val="Assumptions"/>
      <sheetName val="Sheet1"/>
      <sheetName val="13-Week Cash Flow "/>
      <sheetName val="Road Map"/>
      <sheetName val="Module1"/>
      <sheetName val="Accnt Alias Retrieve"/>
      <sheetName val="CECSE Alias Retrieve"/>
      <sheetName val="MS Alias Retrieve"/>
      <sheetName val="Balance_Sheet"/>
      <sheetName val="Cash_Flow"/>
      <sheetName val="Rolling_2007_Forecast"/>
      <sheetName val="Alum_Basis"/>
      <sheetName val="13wk_Cash_Flow"/>
      <sheetName val="CF_Receipts_Summary"/>
      <sheetName val="Plan_Summary"/>
      <sheetName val="Sales_Fcst"/>
      <sheetName val="Product_Line"/>
      <sheetName val="Shutdown_Accrual"/>
      <sheetName val="Fuels_&amp;_Utilities"/>
      <sheetName val="Selling_Basis"/>
      <sheetName val="Per_EU"/>
      <sheetName val="Wght_Var"/>
      <sheetName val="Risk_&amp;_Opp"/>
      <sheetName val="Income_Statement"/>
      <sheetName val="Borrowing_base"/>
      <sheetName val="Liquidity_Summary"/>
      <sheetName val="CF_Receipts_Detail"/>
      <sheetName val="CF_Disbursement_Summary"/>
      <sheetName val="CF_Tooling_Detail"/>
      <sheetName val="CF_CAPEX"/>
      <sheetName val="CF_Aluminum_Detail"/>
      <sheetName val="CF_Wages_Detail"/>
      <sheetName val="CF_Med_&amp;_Dent"/>
      <sheetName val="CF_Utilities"/>
      <sheetName val="CF_Natural_gas"/>
      <sheetName val="Accrued_Wages"/>
      <sheetName val="AP_Projections"/>
      <sheetName val="AR_aging"/>
      <sheetName val="AP_Aging"/>
      <sheetName val="13-Week_Cash_Flow_"/>
      <sheetName val="Road_Map"/>
      <sheetName val="Accnt_Alias_Retrieve"/>
      <sheetName val="CECSE_Alias_Retrieve"/>
      <sheetName val="MS_Alias_Retrieve"/>
      <sheetName val="EDISON-2"/>
      <sheetName val="TOTAL ADMON"/>
      <sheetName val="SUMMARY - 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j Segments"/>
      <sheetName val="Forecasted IS"/>
      <sheetName val="Pet"/>
      <sheetName val="Consumer"/>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MCI"/>
      <sheetName val="Financials 2"/>
      <sheetName val="Financials"/>
      <sheetName val="__FDSCACHE__"/>
      <sheetName val="Management"/>
      <sheetName val="Shareholders"/>
      <sheetName val="Analysts"/>
      <sheetName val="Atlas Projections"/>
      <sheetName val="Rolling PE"/>
    </sheetNames>
    <sheetDataSet>
      <sheetData sheetId="0"/>
      <sheetData sheetId="1" refreshError="1">
        <row r="1">
          <cell r="A1" t="str">
            <v>RMCI</v>
          </cell>
        </row>
        <row r="2">
          <cell r="C2" t="str">
            <v>($ in millions)</v>
          </cell>
        </row>
        <row r="3">
          <cell r="D3">
            <v>1999</v>
          </cell>
          <cell r="E3">
            <v>2000</v>
          </cell>
          <cell r="F3">
            <v>2001</v>
          </cell>
          <cell r="G3">
            <v>2002</v>
          </cell>
          <cell r="H3">
            <v>2003</v>
          </cell>
        </row>
        <row r="4">
          <cell r="C4" t="str">
            <v>Revenue</v>
          </cell>
          <cell r="D4">
            <v>181.32400000000001</v>
          </cell>
          <cell r="E4">
            <v>184.25200000000001</v>
          </cell>
          <cell r="F4">
            <v>403.86700000000002</v>
          </cell>
          <cell r="G4">
            <v>448.53300000000002</v>
          </cell>
          <cell r="H4">
            <v>452.20000000000005</v>
          </cell>
        </row>
        <row r="5">
          <cell r="C5" t="str">
            <v>Growth</v>
          </cell>
          <cell r="D5">
            <v>0.36333834586466174</v>
          </cell>
          <cell r="E5">
            <v>1.6147889964924556E-2</v>
          </cell>
          <cell r="F5">
            <v>1.1919273603542972</v>
          </cell>
          <cell r="G5">
            <v>0.11059581495888504</v>
          </cell>
          <cell r="H5">
            <v>8.1755411530479716E-3</v>
          </cell>
          <cell r="J5">
            <v>0.60625082081678128</v>
          </cell>
        </row>
        <row r="7">
          <cell r="C7" t="str">
            <v>EBIT</v>
          </cell>
          <cell r="D7">
            <v>15.840999999999999</v>
          </cell>
          <cell r="E7">
            <v>17.948</v>
          </cell>
          <cell r="F7">
            <v>42.682000000000002</v>
          </cell>
          <cell r="G7">
            <v>73.099999999999994</v>
          </cell>
          <cell r="H7">
            <v>75.463636363636368</v>
          </cell>
        </row>
        <row r="8">
          <cell r="C8" t="str">
            <v>Margin</v>
          </cell>
          <cell r="D8">
            <v>8.7362952504908331E-2</v>
          </cell>
          <cell r="E8">
            <v>9.7410068818791648E-2</v>
          </cell>
          <cell r="F8">
            <v>0.10568330663312427</v>
          </cell>
          <cell r="G8">
            <v>0.16297574537436485</v>
          </cell>
          <cell r="H8">
            <v>0.16688110650958948</v>
          </cell>
        </row>
        <row r="10">
          <cell r="A10" t="str">
            <v>Interest</v>
          </cell>
          <cell r="F10">
            <v>5.0999999999999996</v>
          </cell>
          <cell r="G10">
            <v>5.0999999999999996</v>
          </cell>
          <cell r="H10">
            <v>5.0999999999999996</v>
          </cell>
        </row>
        <row r="11">
          <cell r="A11" t="str">
            <v>Pre-tax Income</v>
          </cell>
          <cell r="F11">
            <v>37.582000000000001</v>
          </cell>
          <cell r="G11">
            <v>68</v>
          </cell>
          <cell r="H11">
            <v>70.363636363636374</v>
          </cell>
        </row>
        <row r="12">
          <cell r="A12" t="str">
            <v>Taxes</v>
          </cell>
          <cell r="B12">
            <v>0.45</v>
          </cell>
          <cell r="F12">
            <v>16.911899999999999</v>
          </cell>
          <cell r="G12">
            <v>30.6</v>
          </cell>
          <cell r="H12">
            <v>31.663636363636368</v>
          </cell>
        </row>
        <row r="13">
          <cell r="A13" t="str">
            <v>Net Income</v>
          </cell>
          <cell r="F13">
            <v>20.670100000000001</v>
          </cell>
          <cell r="G13">
            <v>37.4</v>
          </cell>
          <cell r="H13">
            <v>38.700000000000003</v>
          </cell>
        </row>
        <row r="15">
          <cell r="C15" t="str">
            <v>EBITDA</v>
          </cell>
          <cell r="D15">
            <v>26.259999999999998</v>
          </cell>
          <cell r="E15">
            <v>30.872</v>
          </cell>
          <cell r="F15">
            <v>65.504999999999995</v>
          </cell>
          <cell r="G15">
            <v>83.1</v>
          </cell>
          <cell r="H15">
            <v>85.463636363636368</v>
          </cell>
        </row>
        <row r="16">
          <cell r="C16" t="str">
            <v>Margin</v>
          </cell>
          <cell r="D16">
            <v>0.14482363062804701</v>
          </cell>
          <cell r="E16">
            <v>0.16755313375160105</v>
          </cell>
          <cell r="F16">
            <v>0.16219448481802176</v>
          </cell>
          <cell r="G16">
            <v>0.1852706489823491</v>
          </cell>
          <cell r="H16">
            <v>0.18899521531100477</v>
          </cell>
        </row>
        <row r="18">
          <cell r="C18" t="str">
            <v>Net Income</v>
          </cell>
          <cell r="D18">
            <v>8.6280000000000001</v>
          </cell>
          <cell r="E18">
            <v>-2.9460000000000002</v>
          </cell>
          <cell r="F18">
            <v>18.190000000000001</v>
          </cell>
          <cell r="G18">
            <v>37.421999999999997</v>
          </cell>
          <cell r="H18">
            <v>38.718000000000004</v>
          </cell>
        </row>
        <row r="19">
          <cell r="C19" t="str">
            <v>Margin</v>
          </cell>
          <cell r="D19">
            <v>4.758333149500342E-2</v>
          </cell>
          <cell r="E19">
            <v>-1.5988971625816816E-2</v>
          </cell>
          <cell r="F19">
            <v>4.5039579861687142E-2</v>
          </cell>
          <cell r="G19">
            <v>8.3431988281798652E-2</v>
          </cell>
          <cell r="H19">
            <v>8.5621406457319763E-2</v>
          </cell>
        </row>
        <row r="21">
          <cell r="C21" t="str">
            <v>Consensus Net Income (EPS x Share count)</v>
          </cell>
          <cell r="G21">
            <v>37.421999999999997</v>
          </cell>
          <cell r="H21">
            <v>38.718000000000004</v>
          </cell>
        </row>
        <row r="22">
          <cell r="C22" t="str">
            <v>Consensus EPS Estimates</v>
          </cell>
          <cell r="G22">
            <v>2.31</v>
          </cell>
          <cell r="H22">
            <v>2.39</v>
          </cell>
        </row>
        <row r="23">
          <cell r="C23" t="str">
            <v>Share Count</v>
          </cell>
          <cell r="G23">
            <v>16.2</v>
          </cell>
          <cell r="H23">
            <v>16.2</v>
          </cell>
        </row>
        <row r="24">
          <cell r="C24" t="str">
            <v>Consensus Sales</v>
          </cell>
          <cell r="G24">
            <v>448.53300000000002</v>
          </cell>
          <cell r="H24">
            <v>452.20000000000005</v>
          </cell>
          <cell r="J24" t="str">
            <v>Consulting</v>
          </cell>
          <cell r="K24">
            <v>0.16507936507936508</v>
          </cell>
        </row>
        <row r="25">
          <cell r="C25" t="str">
            <v xml:space="preserve">D&amp;A </v>
          </cell>
          <cell r="D25">
            <v>10.419</v>
          </cell>
          <cell r="E25">
            <v>12.923999999999999</v>
          </cell>
          <cell r="F25">
            <v>22.823</v>
          </cell>
          <cell r="G25">
            <v>10</v>
          </cell>
          <cell r="H25">
            <v>10</v>
          </cell>
          <cell r="J25" t="str">
            <v>Career Transition</v>
          </cell>
          <cell r="K25">
            <v>0.83492063492063495</v>
          </cell>
        </row>
        <row r="27">
          <cell r="J27">
            <v>1999</v>
          </cell>
          <cell r="K27">
            <v>2000</v>
          </cell>
          <cell r="L27">
            <v>2001</v>
          </cell>
          <cell r="M27">
            <v>2002</v>
          </cell>
          <cell r="N27">
            <v>2003</v>
          </cell>
          <cell r="P27">
            <v>1999</v>
          </cell>
          <cell r="Q27">
            <v>2000</v>
          </cell>
          <cell r="R27">
            <v>2001</v>
          </cell>
          <cell r="S27">
            <v>2002</v>
          </cell>
          <cell r="T27">
            <v>2003</v>
          </cell>
        </row>
        <row r="28">
          <cell r="I28" t="str">
            <v>Revenues</v>
          </cell>
          <cell r="V28" t="str">
            <v>ROIC</v>
          </cell>
        </row>
        <row r="29">
          <cell r="W29">
            <v>1994</v>
          </cell>
          <cell r="X29">
            <v>1995</v>
          </cell>
          <cell r="Y29">
            <v>1996</v>
          </cell>
          <cell r="Z29">
            <v>1997</v>
          </cell>
          <cell r="AA29">
            <v>1998</v>
          </cell>
          <cell r="AB29">
            <v>1999</v>
          </cell>
          <cell r="AC29">
            <v>2000</v>
          </cell>
          <cell r="AD29">
            <v>2001</v>
          </cell>
          <cell r="AE29">
            <v>2002</v>
          </cell>
        </row>
        <row r="30">
          <cell r="I30" t="str">
            <v>Right</v>
          </cell>
          <cell r="V30" t="str">
            <v>Ebit</v>
          </cell>
          <cell r="W30">
            <v>9.8360000000000003</v>
          </cell>
          <cell r="X30">
            <v>13.343999999999999</v>
          </cell>
          <cell r="Y30">
            <v>16.239000000000001</v>
          </cell>
          <cell r="Z30">
            <v>5.2050000000000001</v>
          </cell>
          <cell r="AA30">
            <v>13.801</v>
          </cell>
          <cell r="AB30">
            <v>15.840999999999999</v>
          </cell>
          <cell r="AC30">
            <v>17.948</v>
          </cell>
          <cell r="AD30">
            <v>42.682000000000002</v>
          </cell>
          <cell r="AE30">
            <v>73.099999999999994</v>
          </cell>
        </row>
        <row r="31">
          <cell r="I31" t="str">
            <v>Career Transition</v>
          </cell>
          <cell r="J31">
            <v>154.64400000000001</v>
          </cell>
          <cell r="K31">
            <v>145.852</v>
          </cell>
          <cell r="L31">
            <v>263.35400634920637</v>
          </cell>
          <cell r="M31">
            <v>290.74139076923075</v>
          </cell>
          <cell r="N31">
            <v>290.70000000000005</v>
          </cell>
          <cell r="P31">
            <v>0.85286007368026295</v>
          </cell>
          <cell r="Q31">
            <v>0.79158977921542228</v>
          </cell>
          <cell r="R31">
            <v>0.83492063492063495</v>
          </cell>
          <cell r="S31">
            <v>0.84266666666666667</v>
          </cell>
          <cell r="T31">
            <v>0.82653061224489799</v>
          </cell>
          <cell r="V31" t="str">
            <v>Effective Tax Rate</v>
          </cell>
          <cell r="W31">
            <v>0.42</v>
          </cell>
          <cell r="X31">
            <v>0.4</v>
          </cell>
          <cell r="Y31">
            <v>0.41</v>
          </cell>
          <cell r="Z31">
            <v>0.45</v>
          </cell>
          <cell r="AA31">
            <v>0.45</v>
          </cell>
          <cell r="AB31">
            <v>0.43</v>
          </cell>
          <cell r="AC31">
            <v>0.46</v>
          </cell>
          <cell r="AD31">
            <v>0.45</v>
          </cell>
          <cell r="AE31">
            <v>0.45</v>
          </cell>
        </row>
        <row r="32">
          <cell r="I32" t="str">
            <v>Consulting</v>
          </cell>
          <cell r="J32">
            <v>26.68</v>
          </cell>
          <cell r="K32">
            <v>38.4</v>
          </cell>
          <cell r="L32">
            <v>52.069993650793656</v>
          </cell>
          <cell r="M32">
            <v>54.283993846153841</v>
          </cell>
          <cell r="N32">
            <v>61.01111111111112</v>
          </cell>
          <cell r="P32">
            <v>0.14713992631973705</v>
          </cell>
          <cell r="Q32">
            <v>0.20841022078457763</v>
          </cell>
          <cell r="R32">
            <v>0.16507936507936508</v>
          </cell>
          <cell r="S32">
            <v>0.15733333333333333</v>
          </cell>
          <cell r="T32">
            <v>0.17346938775510204</v>
          </cell>
        </row>
        <row r="33">
          <cell r="I33" t="str">
            <v>Total Right</v>
          </cell>
          <cell r="J33">
            <v>181.32400000000001</v>
          </cell>
          <cell r="K33">
            <v>184.25200000000001</v>
          </cell>
          <cell r="L33">
            <v>315.42400000000004</v>
          </cell>
          <cell r="M33">
            <v>345.02538461538461</v>
          </cell>
          <cell r="N33">
            <v>351.71111111111117</v>
          </cell>
          <cell r="P33">
            <v>1</v>
          </cell>
          <cell r="Q33">
            <v>1</v>
          </cell>
          <cell r="R33">
            <v>1</v>
          </cell>
          <cell r="S33">
            <v>1</v>
          </cell>
          <cell r="T33">
            <v>1</v>
          </cell>
          <cell r="V33" t="str">
            <v>Owners Equity</v>
          </cell>
          <cell r="W33">
            <v>24.405000000000001</v>
          </cell>
          <cell r="X33">
            <v>33.625999999999998</v>
          </cell>
          <cell r="Y33">
            <v>47.801000000000002</v>
          </cell>
          <cell r="Z33">
            <v>50.45</v>
          </cell>
          <cell r="AA33">
            <v>56.817999999999998</v>
          </cell>
          <cell r="AB33">
            <v>55.981999999999999</v>
          </cell>
          <cell r="AC33">
            <v>51.935000000000002</v>
          </cell>
          <cell r="AD33">
            <v>76.724000000000004</v>
          </cell>
          <cell r="AE33">
            <v>86.346000000000004</v>
          </cell>
          <cell r="AF33">
            <v>136.77027906976744</v>
          </cell>
        </row>
        <row r="34">
          <cell r="V34" t="str">
            <v>ST Debt</v>
          </cell>
          <cell r="W34">
            <v>2.0859999999999999</v>
          </cell>
          <cell r="X34">
            <v>3.5519999999999996</v>
          </cell>
          <cell r="Y34">
            <v>1.0109999999999999</v>
          </cell>
          <cell r="Z34">
            <v>3.9430000000000001</v>
          </cell>
          <cell r="AA34">
            <v>5.1239999999999997</v>
          </cell>
          <cell r="AB34">
            <v>6.008</v>
          </cell>
          <cell r="AC34">
            <v>0.47</v>
          </cell>
          <cell r="AD34">
            <v>0.59</v>
          </cell>
        </row>
        <row r="35">
          <cell r="I35" t="str">
            <v>Coutts</v>
          </cell>
          <cell r="V35" t="str">
            <v>LT Debt</v>
          </cell>
          <cell r="W35">
            <v>4.7069999999999999</v>
          </cell>
          <cell r="X35">
            <v>5.7409999999999997</v>
          </cell>
          <cell r="Y35">
            <v>6.9039999999999999</v>
          </cell>
          <cell r="Z35">
            <v>8.7750000000000004</v>
          </cell>
          <cell r="AA35">
            <v>9.0649999999999995</v>
          </cell>
          <cell r="AB35">
            <v>18.279</v>
          </cell>
          <cell r="AC35">
            <v>52.69</v>
          </cell>
          <cell r="AD35">
            <v>41.426000000000002</v>
          </cell>
        </row>
        <row r="36">
          <cell r="I36" t="str">
            <v>Career Transition</v>
          </cell>
          <cell r="L36">
            <v>70.754400000000004</v>
          </cell>
          <cell r="M36">
            <v>82.806092307692325</v>
          </cell>
          <cell r="N36">
            <v>77.161111111111126</v>
          </cell>
          <cell r="R36">
            <v>0.8</v>
          </cell>
          <cell r="S36">
            <v>0.8</v>
          </cell>
          <cell r="T36">
            <v>0.7678571428571429</v>
          </cell>
          <cell r="V36" t="str">
            <v>Total Debt</v>
          </cell>
          <cell r="W36">
            <v>6.7929999999999993</v>
          </cell>
          <cell r="X36">
            <v>9.2929999999999993</v>
          </cell>
          <cell r="Y36">
            <v>7.915</v>
          </cell>
          <cell r="Z36">
            <v>12.718</v>
          </cell>
          <cell r="AA36">
            <v>14.189</v>
          </cell>
          <cell r="AB36">
            <v>24.286999999999999</v>
          </cell>
          <cell r="AC36">
            <v>53.16</v>
          </cell>
          <cell r="AD36">
            <v>42.016000000000005</v>
          </cell>
          <cell r="AE36">
            <v>136.77027906976744</v>
          </cell>
        </row>
        <row r="37">
          <cell r="I37" t="str">
            <v>Consulting</v>
          </cell>
          <cell r="L37">
            <v>17.688600000000001</v>
          </cell>
          <cell r="M37">
            <v>20.701523076923081</v>
          </cell>
          <cell r="N37">
            <v>23.327777777777783</v>
          </cell>
          <cell r="R37">
            <v>0.2</v>
          </cell>
          <cell r="S37">
            <v>0.2</v>
          </cell>
          <cell r="T37">
            <v>0.23214285714285715</v>
          </cell>
          <cell r="V37" t="str">
            <v>Deferred Tax Liability</v>
          </cell>
          <cell r="AB37">
            <v>0</v>
          </cell>
          <cell r="AC37">
            <v>0</v>
          </cell>
          <cell r="AD37">
            <v>106.3</v>
          </cell>
        </row>
        <row r="38">
          <cell r="V38" t="str">
            <v>Total Invested Capital</v>
          </cell>
          <cell r="W38">
            <v>31.198</v>
          </cell>
          <cell r="X38">
            <v>42.918999999999997</v>
          </cell>
          <cell r="Y38">
            <v>55.716000000000001</v>
          </cell>
          <cell r="Z38">
            <v>63.168000000000006</v>
          </cell>
          <cell r="AA38">
            <v>71.007000000000005</v>
          </cell>
          <cell r="AB38">
            <v>80.269000000000005</v>
          </cell>
          <cell r="AC38">
            <v>105.095</v>
          </cell>
          <cell r="AD38">
            <v>225.04000000000002</v>
          </cell>
          <cell r="AE38">
            <v>223.11627906976744</v>
          </cell>
        </row>
        <row r="40">
          <cell r="I40" t="str">
            <v>Total Coutts</v>
          </cell>
          <cell r="L40">
            <v>88.442999999999998</v>
          </cell>
          <cell r="M40">
            <v>103.50761538461539</v>
          </cell>
          <cell r="N40">
            <v>100.48888888888891</v>
          </cell>
          <cell r="R40">
            <v>1</v>
          </cell>
          <cell r="S40">
            <v>1</v>
          </cell>
          <cell r="T40">
            <v>1</v>
          </cell>
          <cell r="V40" t="str">
            <v>ROIC</v>
          </cell>
          <cell r="W40">
            <v>1994</v>
          </cell>
          <cell r="X40">
            <v>1995</v>
          </cell>
          <cell r="Y40">
            <v>1996</v>
          </cell>
          <cell r="Z40">
            <v>1997</v>
          </cell>
          <cell r="AA40">
            <v>1998</v>
          </cell>
          <cell r="AB40">
            <v>1999</v>
          </cell>
          <cell r="AC40">
            <v>2000</v>
          </cell>
          <cell r="AD40">
            <v>2001</v>
          </cell>
          <cell r="AE40" t="str">
            <v>2002E</v>
          </cell>
        </row>
        <row r="41">
          <cell r="M41">
            <v>487.5</v>
          </cell>
          <cell r="N41">
            <v>504</v>
          </cell>
          <cell r="W41">
            <v>0.18286043977178026</v>
          </cell>
          <cell r="X41">
            <v>0.18654675085626413</v>
          </cell>
          <cell r="Y41">
            <v>0.17196155502907604</v>
          </cell>
          <cell r="Z41">
            <v>4.5319623860182366E-2</v>
          </cell>
          <cell r="AA41">
            <v>0.10689861562944498</v>
          </cell>
          <cell r="AB41">
            <v>0.11248888113717624</v>
          </cell>
          <cell r="AC41">
            <v>9.2220562348351506E-2</v>
          </cell>
          <cell r="AD41">
            <v>0.10431523284749379</v>
          </cell>
          <cell r="AE41">
            <v>0.18019751928288513</v>
          </cell>
        </row>
        <row r="42">
          <cell r="I42" t="str">
            <v>Total</v>
          </cell>
          <cell r="J42">
            <v>181.32400000000001</v>
          </cell>
          <cell r="K42">
            <v>184.25200000000001</v>
          </cell>
          <cell r="L42">
            <v>403.86700000000002</v>
          </cell>
          <cell r="M42">
            <v>448.53300000000002</v>
          </cell>
          <cell r="N42">
            <v>452.20000000000005</v>
          </cell>
          <cell r="P42">
            <v>1</v>
          </cell>
          <cell r="Q42">
            <v>1</v>
          </cell>
          <cell r="R42">
            <v>1</v>
          </cell>
          <cell r="S42">
            <v>1</v>
          </cell>
          <cell r="T42">
            <v>1</v>
          </cell>
          <cell r="W42">
            <v>5.7048800000000011</v>
          </cell>
          <cell r="X42">
            <v>8.0063999999999993</v>
          </cell>
          <cell r="Y42">
            <v>9.5810100000000009</v>
          </cell>
          <cell r="Z42">
            <v>2.8627500000000001</v>
          </cell>
          <cell r="AA42">
            <v>7.5905500000000004</v>
          </cell>
          <cell r="AB42">
            <v>9.0293700000000001</v>
          </cell>
          <cell r="AC42">
            <v>9.6919200000000014</v>
          </cell>
          <cell r="AD42">
            <v>23.475100000000005</v>
          </cell>
          <cell r="AE42">
            <v>40.204999999999998</v>
          </cell>
        </row>
        <row r="43">
          <cell r="W43">
            <v>1994</v>
          </cell>
          <cell r="X43">
            <v>1995</v>
          </cell>
          <cell r="Y43">
            <v>1996</v>
          </cell>
          <cell r="Z43">
            <v>1997</v>
          </cell>
          <cell r="AA43">
            <v>1998</v>
          </cell>
          <cell r="AB43">
            <v>1999</v>
          </cell>
          <cell r="AC43">
            <v>2000</v>
          </cell>
          <cell r="AD43">
            <v>2001</v>
          </cell>
          <cell r="AE43">
            <v>2002</v>
          </cell>
        </row>
        <row r="44">
          <cell r="I44" t="str">
            <v>Total CT</v>
          </cell>
          <cell r="J44">
            <v>154.64400000000001</v>
          </cell>
          <cell r="K44">
            <v>145.852</v>
          </cell>
          <cell r="L44">
            <v>334.10840634920635</v>
          </cell>
          <cell r="M44">
            <v>373.54748307692307</v>
          </cell>
          <cell r="N44">
            <v>367.8611111111112</v>
          </cell>
          <cell r="P44">
            <v>0.85286007368026295</v>
          </cell>
          <cell r="Q44">
            <v>0.79158977921542228</v>
          </cell>
          <cell r="R44">
            <v>0.82727335075459574</v>
          </cell>
          <cell r="S44">
            <v>0.83282051282051273</v>
          </cell>
          <cell r="T44">
            <v>0.8134920634920636</v>
          </cell>
          <cell r="V44" t="str">
            <v>(1) Excludes restructuring charge</v>
          </cell>
        </row>
        <row r="45">
          <cell r="I45" t="str">
            <v>Total Consulting</v>
          </cell>
          <cell r="J45">
            <v>26.68</v>
          </cell>
          <cell r="K45">
            <v>38.4</v>
          </cell>
          <cell r="L45">
            <v>69.758593650793657</v>
          </cell>
          <cell r="M45">
            <v>74.985516923076915</v>
          </cell>
          <cell r="N45">
            <v>84.338888888888903</v>
          </cell>
          <cell r="P45">
            <v>0.14713992631973705</v>
          </cell>
          <cell r="Q45">
            <v>0.20841022078457763</v>
          </cell>
          <cell r="R45">
            <v>0.17272664924540418</v>
          </cell>
          <cell r="S45">
            <v>0.16717948717948716</v>
          </cell>
          <cell r="T45">
            <v>0.18650793650793651</v>
          </cell>
          <cell r="V45" t="str">
            <v>(2) Invested capital is the acquisition price</v>
          </cell>
        </row>
        <row r="47">
          <cell r="I47" t="str">
            <v>Check</v>
          </cell>
          <cell r="J47">
            <v>0</v>
          </cell>
          <cell r="K47">
            <v>0</v>
          </cell>
          <cell r="L47">
            <v>0</v>
          </cell>
          <cell r="M47">
            <v>0</v>
          </cell>
          <cell r="N47">
            <v>0</v>
          </cell>
        </row>
        <row r="49">
          <cell r="I49" t="str">
            <v>EBIT</v>
          </cell>
        </row>
        <row r="51">
          <cell r="I51" t="str">
            <v>Right</v>
          </cell>
        </row>
        <row r="52">
          <cell r="I52" t="str">
            <v>Career Transition</v>
          </cell>
          <cell r="J52">
            <v>16.07315894060817</v>
          </cell>
          <cell r="K52">
            <v>13.231576165919458</v>
          </cell>
          <cell r="L52">
            <v>46.469283731316224</v>
          </cell>
          <cell r="M52">
            <v>60.385800307692307</v>
          </cell>
          <cell r="N52">
            <v>59.398888888888884</v>
          </cell>
          <cell r="P52">
            <v>0.92405063291139244</v>
          </cell>
          <cell r="Q52">
            <v>0.76731301939058172</v>
          </cell>
          <cell r="R52">
            <v>1.0000833402783564</v>
          </cell>
          <cell r="S52">
            <v>0.84266666666666667</v>
          </cell>
          <cell r="T52">
            <v>0.82653061224489799</v>
          </cell>
        </row>
        <row r="53">
          <cell r="J53">
            <v>0.10393651832989427</v>
          </cell>
          <cell r="K53">
            <v>9.0719195937796246E-2</v>
          </cell>
          <cell r="L53">
            <v>0.17645178205376583</v>
          </cell>
          <cell r="M53">
            <v>0.20769591886427391</v>
          </cell>
          <cell r="N53">
            <v>0.20433054313343266</v>
          </cell>
        </row>
        <row r="55">
          <cell r="I55" t="str">
            <v>Consulting</v>
          </cell>
          <cell r="J55">
            <v>-0.23215894060816789</v>
          </cell>
          <cell r="K55">
            <v>4.716423834080544</v>
          </cell>
          <cell r="L55">
            <v>-6.6692837313162334</v>
          </cell>
          <cell r="M55">
            <v>2.7141996923076923</v>
          </cell>
          <cell r="N55">
            <v>6.1011111111111127</v>
          </cell>
          <cell r="P55">
            <v>7.5949367088607597E-2</v>
          </cell>
          <cell r="Q55">
            <v>0.23268698060941828</v>
          </cell>
          <cell r="R55">
            <v>-8.3340278356529719E-5</v>
          </cell>
          <cell r="S55">
            <v>0.15733333333333333</v>
          </cell>
          <cell r="T55">
            <v>0.17346938775510204</v>
          </cell>
        </row>
        <row r="56">
          <cell r="J56">
            <v>-8.7016094680722588E-3</v>
          </cell>
          <cell r="K56">
            <v>0.1228235373458475</v>
          </cell>
          <cell r="L56">
            <v>-0.12808305251664995</v>
          </cell>
          <cell r="M56">
            <v>0.05</v>
          </cell>
          <cell r="N56">
            <v>0.1</v>
          </cell>
        </row>
        <row r="58">
          <cell r="I58" t="str">
            <v>Total Right</v>
          </cell>
          <cell r="J58">
            <v>15.840999999999999</v>
          </cell>
          <cell r="K58">
            <v>17.948</v>
          </cell>
          <cell r="L58">
            <v>39.799999999999997</v>
          </cell>
          <cell r="M58">
            <v>63.1</v>
          </cell>
          <cell r="N58">
            <v>65.5</v>
          </cell>
          <cell r="P58">
            <v>1</v>
          </cell>
          <cell r="Q58">
            <v>1</v>
          </cell>
          <cell r="R58">
            <v>0.99999999999999989</v>
          </cell>
          <cell r="S58">
            <v>1</v>
          </cell>
          <cell r="T58">
            <v>1</v>
          </cell>
        </row>
        <row r="59">
          <cell r="J59">
            <v>20.161000000000001</v>
          </cell>
          <cell r="K59">
            <v>22.25</v>
          </cell>
          <cell r="L59">
            <v>40.36</v>
          </cell>
          <cell r="M59">
            <v>63.1</v>
          </cell>
          <cell r="N59">
            <v>65.463636363636368</v>
          </cell>
        </row>
        <row r="60">
          <cell r="I60" t="str">
            <v>Coutts</v>
          </cell>
        </row>
        <row r="61">
          <cell r="I61" t="str">
            <v>Career Transition</v>
          </cell>
          <cell r="L61">
            <v>5.1744312026002168</v>
          </cell>
          <cell r="M61">
            <v>8.2806092307692332</v>
          </cell>
          <cell r="N61">
            <v>7.7161111111111138</v>
          </cell>
          <cell r="R61">
            <v>1.0000833402783564</v>
          </cell>
          <cell r="S61">
            <v>0.8</v>
          </cell>
          <cell r="T61">
            <v>0.7678571428571429</v>
          </cell>
        </row>
        <row r="62">
          <cell r="I62" t="str">
            <v>Consulting</v>
          </cell>
          <cell r="L62">
            <v>0</v>
          </cell>
          <cell r="M62">
            <v>2.0701523076923083</v>
          </cell>
          <cell r="N62">
            <v>2.3327777777777783</v>
          </cell>
          <cell r="R62">
            <v>-8.3340278356529719E-5</v>
          </cell>
          <cell r="S62">
            <v>0.2</v>
          </cell>
          <cell r="T62">
            <v>0.23214285714285715</v>
          </cell>
        </row>
        <row r="63">
          <cell r="I63" t="str">
            <v>Total Coutts</v>
          </cell>
          <cell r="L63">
            <v>5.1740000000000004</v>
          </cell>
          <cell r="M63">
            <v>10.350761538461541</v>
          </cell>
          <cell r="N63">
            <v>10.048888888888891</v>
          </cell>
          <cell r="R63">
            <v>0.99999999999999989</v>
          </cell>
          <cell r="S63">
            <v>1</v>
          </cell>
          <cell r="T63">
            <v>1</v>
          </cell>
        </row>
        <row r="65">
          <cell r="I65" t="str">
            <v>Integration Adjustments</v>
          </cell>
          <cell r="L65">
            <v>-2.2919999999999954</v>
          </cell>
        </row>
        <row r="67">
          <cell r="I67" t="str">
            <v>Total</v>
          </cell>
          <cell r="J67">
            <v>15.840999999999999</v>
          </cell>
          <cell r="K67">
            <v>17.948</v>
          </cell>
          <cell r="L67">
            <v>42.682000000000002</v>
          </cell>
          <cell r="M67">
            <v>73.099999999999994</v>
          </cell>
          <cell r="N67">
            <v>75.463636363636368</v>
          </cell>
        </row>
        <row r="69">
          <cell r="I69" t="str">
            <v>Total CT</v>
          </cell>
          <cell r="J69">
            <v>16.07315894060817</v>
          </cell>
          <cell r="K69">
            <v>13.231576165919458</v>
          </cell>
          <cell r="L69">
            <v>51.643714933916442</v>
          </cell>
          <cell r="M69">
            <v>68.666409538461536</v>
          </cell>
          <cell r="N69">
            <v>67.114999999999995</v>
          </cell>
        </row>
        <row r="70">
          <cell r="I70" t="str">
            <v>Total Consulting</v>
          </cell>
          <cell r="J70">
            <v>-0.23215894060816789</v>
          </cell>
          <cell r="K70">
            <v>4.716423834080544</v>
          </cell>
          <cell r="L70">
            <v>-6.6692837313162334</v>
          </cell>
          <cell r="M70">
            <v>4.7843520000000002</v>
          </cell>
          <cell r="N70">
            <v>8.433888888888891</v>
          </cell>
        </row>
        <row r="75">
          <cell r="I75" t="str">
            <v>CT</v>
          </cell>
        </row>
        <row r="76">
          <cell r="J76">
            <v>1999</v>
          </cell>
          <cell r="K76">
            <v>2000</v>
          </cell>
          <cell r="L76">
            <v>2001</v>
          </cell>
          <cell r="M76">
            <v>2002</v>
          </cell>
          <cell r="N76">
            <v>2003</v>
          </cell>
        </row>
        <row r="77">
          <cell r="I77" t="str">
            <v>Growth</v>
          </cell>
          <cell r="K77">
            <v>-5.6853159514756446E-2</v>
          </cell>
          <cell r="L77">
            <v>1.2907358579190298</v>
          </cell>
          <cell r="M77">
            <v>0.1180427549209746</v>
          </cell>
          <cell r="N77">
            <v>-1.5222621549938031E-2</v>
          </cell>
          <cell r="O77">
            <v>2003</v>
          </cell>
          <cell r="R77">
            <v>2001</v>
          </cell>
        </row>
        <row r="78">
          <cell r="I78" t="str">
            <v>Revenue</v>
          </cell>
          <cell r="J78">
            <v>154.64400000000001</v>
          </cell>
          <cell r="K78">
            <v>145.852</v>
          </cell>
          <cell r="L78">
            <v>334.10840634920635</v>
          </cell>
          <cell r="M78">
            <v>373.54748307692307</v>
          </cell>
          <cell r="N78">
            <v>367.8611111111112</v>
          </cell>
          <cell r="O78" t="str">
            <v>Consulting</v>
          </cell>
          <cell r="P78">
            <v>0.18650793650793651</v>
          </cell>
        </row>
        <row r="79">
          <cell r="O79" t="str">
            <v>Career Transition</v>
          </cell>
          <cell r="P79">
            <v>0.8134920634920636</v>
          </cell>
        </row>
        <row r="80">
          <cell r="J80">
            <v>1999</v>
          </cell>
          <cell r="K80">
            <v>2000</v>
          </cell>
          <cell r="L80">
            <v>2001</v>
          </cell>
          <cell r="M80">
            <v>2002</v>
          </cell>
          <cell r="N80">
            <v>2003</v>
          </cell>
        </row>
        <row r="81">
          <cell r="I81" t="str">
            <v>Margin</v>
          </cell>
          <cell r="J81">
            <v>0.10393651832989427</v>
          </cell>
          <cell r="K81">
            <v>9.0719195937796246E-2</v>
          </cell>
          <cell r="L81">
            <v>0.14908369256011916</v>
          </cell>
          <cell r="M81">
            <v>0.18382243931308018</v>
          </cell>
          <cell r="N81">
            <v>0.18244657554934676</v>
          </cell>
        </row>
        <row r="82">
          <cell r="I82" t="str">
            <v>EBIT</v>
          </cell>
          <cell r="J82">
            <v>16.07315894060817</v>
          </cell>
          <cell r="K82">
            <v>13.231576165919458</v>
          </cell>
          <cell r="L82">
            <v>49.810114933916445</v>
          </cell>
          <cell r="M82">
            <v>68.666409538461536</v>
          </cell>
          <cell r="N82">
            <v>67.114999999999995</v>
          </cell>
        </row>
        <row r="84">
          <cell r="I84" t="str">
            <v>Consulting</v>
          </cell>
        </row>
        <row r="85">
          <cell r="J85">
            <v>1999</v>
          </cell>
          <cell r="K85">
            <v>2000</v>
          </cell>
          <cell r="L85">
            <v>2001</v>
          </cell>
          <cell r="M85">
            <v>2002</v>
          </cell>
          <cell r="N85">
            <v>2003</v>
          </cell>
        </row>
        <row r="86">
          <cell r="I86" t="str">
            <v>Growth</v>
          </cell>
          <cell r="K86">
            <v>0.43928035982008984</v>
          </cell>
          <cell r="L86">
            <v>0.81663004298941821</v>
          </cell>
          <cell r="M86">
            <v>7.4928736356825842E-2</v>
          </cell>
          <cell r="N86">
            <v>0.12473571363663516</v>
          </cell>
        </row>
        <row r="87">
          <cell r="I87" t="str">
            <v>Revenue</v>
          </cell>
          <cell r="J87">
            <v>26.68</v>
          </cell>
          <cell r="K87">
            <v>38.4</v>
          </cell>
          <cell r="L87">
            <v>69.758593650793657</v>
          </cell>
          <cell r="M87">
            <v>74.985516923076915</v>
          </cell>
          <cell r="N87">
            <v>84.338888888888903</v>
          </cell>
        </row>
        <row r="89">
          <cell r="J89">
            <v>1999</v>
          </cell>
          <cell r="K89">
            <v>2000</v>
          </cell>
          <cell r="L89">
            <v>2001</v>
          </cell>
          <cell r="M89">
            <v>2002</v>
          </cell>
          <cell r="N89">
            <v>2003</v>
          </cell>
        </row>
        <row r="90">
          <cell r="I90" t="str">
            <v>Margin</v>
          </cell>
          <cell r="J90">
            <v>-8.7016094680722588E-3</v>
          </cell>
          <cell r="K90">
            <v>0.1228235373458475</v>
          </cell>
          <cell r="L90">
            <v>-0.10217642527309091</v>
          </cell>
          <cell r="M90">
            <v>6.3803680981595098E-2</v>
          </cell>
          <cell r="N90">
            <v>0.1</v>
          </cell>
        </row>
        <row r="91">
          <cell r="I91" t="str">
            <v>EBIT</v>
          </cell>
          <cell r="J91">
            <v>-0.23215894060816789</v>
          </cell>
          <cell r="K91">
            <v>4.716423834080544</v>
          </cell>
          <cell r="L91">
            <v>-7.1276837313162327</v>
          </cell>
          <cell r="M91">
            <v>4.7843520000000002</v>
          </cell>
          <cell r="N91">
            <v>8.433888888888891</v>
          </cell>
        </row>
      </sheetData>
      <sheetData sheetId="2"/>
      <sheetData sheetId="3"/>
      <sheetData sheetId="4"/>
      <sheetData sheetId="5"/>
      <sheetData sheetId="6"/>
      <sheetData sheetId="7"/>
      <sheetData sheetId="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urner Industries"/>
      <sheetName val="KBR"/>
      <sheetName val="FLR by Market"/>
      <sheetName val="Claims"/>
      <sheetName val="Foster Wheeler"/>
      <sheetName val="Market Share Leadership"/>
      <sheetName val="HAL"/>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PS Revenue Breakdown"/>
      <sheetName val="CPS Organic Growth"/>
      <sheetName val="Financials (DMRC)"/>
      <sheetName val="Financials (TALX)"/>
      <sheetName val="Financials (LTBG)"/>
      <sheetName val="Financials (EFD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link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UTR"/>
      <sheetName val="__FDSCACHE__"/>
      <sheetName val="LSPN"/>
      <sheetName val="RLRN"/>
      <sheetName val="REVU"/>
      <sheetName val="SCIL"/>
      <sheetName val="Compco"/>
      <sheetName val="Indicative Valuation"/>
      <sheetName val="Stock Price Performance"/>
      <sheetName val="Fixed Ratio Deal Value"/>
      <sheetName val="Trading Stats"/>
      <sheetName val="Input"/>
      <sheetName val="Output"/>
      <sheetName val="Triangulation"/>
      <sheetName val="Fixed Price"/>
      <sheetName val="Contribution Analysis"/>
      <sheetName val="Income Statement"/>
      <sheetName val="LSPN Stock Prices"/>
      <sheetName val="Projections vs Consensus"/>
      <sheetName val="Matrix"/>
      <sheetName val="Football Field"/>
      <sheetName val="NewCo to RLRN"/>
      <sheetName val="Simple DCF"/>
      <sheetName val="Accretion Output"/>
      <sheetName val="Merger Con"/>
      <sheetName val="Synergies"/>
      <sheetName val="Tangible Assets"/>
      <sheetName val="Poseidon Model (DO NOT CHANGE)"/>
      <sheetName val="Projections"/>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row r="1">
          <cell r="B1" t="str">
            <v>NOTE: TROY ESTIMATES ADJUSTED TO MATCH POSEIDON'S 10/31 YEAR END</v>
          </cell>
        </row>
        <row r="3">
          <cell r="B3" t="str">
            <v>Revenue</v>
          </cell>
        </row>
        <row r="4">
          <cell r="B4" t="str">
            <v>Management Estimate</v>
          </cell>
          <cell r="C4">
            <v>2003</v>
          </cell>
          <cell r="E4">
            <v>2004</v>
          </cell>
        </row>
        <row r="6">
          <cell r="B6" t="str">
            <v>Poseidon</v>
          </cell>
          <cell r="C6">
            <v>86</v>
          </cell>
          <cell r="E6">
            <v>99</v>
          </cell>
          <cell r="H6">
            <v>2003</v>
          </cell>
          <cell r="I6">
            <v>2004</v>
          </cell>
        </row>
        <row r="7">
          <cell r="B7" t="str">
            <v>Troy</v>
          </cell>
          <cell r="C7">
            <v>52.5</v>
          </cell>
          <cell r="E7">
            <v>62.9</v>
          </cell>
          <cell r="G7" t="str">
            <v>Poseidon</v>
          </cell>
          <cell r="H7">
            <v>0</v>
          </cell>
          <cell r="I7">
            <v>0</v>
          </cell>
        </row>
        <row r="8">
          <cell r="G8" t="str">
            <v>Troy</v>
          </cell>
          <cell r="H8">
            <v>1.2009175549858364E-2</v>
          </cell>
          <cell r="I8" t="str">
            <v>NA</v>
          </cell>
        </row>
        <row r="9">
          <cell r="B9" t="str">
            <v>Consensus Estimate</v>
          </cell>
          <cell r="C9">
            <v>2003</v>
          </cell>
          <cell r="E9">
            <v>2004</v>
          </cell>
        </row>
        <row r="11">
          <cell r="B11" t="str">
            <v>Poseidon</v>
          </cell>
          <cell r="C11">
            <v>86</v>
          </cell>
          <cell r="E11">
            <v>99</v>
          </cell>
        </row>
        <row r="12">
          <cell r="B12" t="str">
            <v>Troy</v>
          </cell>
          <cell r="C12">
            <v>51.877000000000002</v>
          </cell>
          <cell r="E12" t="str">
            <v>NA</v>
          </cell>
        </row>
        <row r="15">
          <cell r="B15" t="str">
            <v>EPS</v>
          </cell>
        </row>
        <row r="16">
          <cell r="B16" t="str">
            <v>Management Estimate</v>
          </cell>
          <cell r="C16">
            <v>2003</v>
          </cell>
          <cell r="E16">
            <v>2004</v>
          </cell>
        </row>
        <row r="18">
          <cell r="B18" t="str">
            <v>Poseidon</v>
          </cell>
          <cell r="C18">
            <v>7.1428571428571938E-2</v>
          </cell>
          <cell r="E18">
            <v>0.36666666666666714</v>
          </cell>
          <cell r="H18">
            <v>2003</v>
          </cell>
          <cell r="I18">
            <v>2004</v>
          </cell>
        </row>
        <row r="19">
          <cell r="B19" t="str">
            <v>Troy</v>
          </cell>
          <cell r="C19">
            <v>-0.4250000000000001</v>
          </cell>
          <cell r="E19">
            <v>-0.18480492813141683</v>
          </cell>
          <cell r="G19" t="str">
            <v>Poseidon</v>
          </cell>
          <cell r="H19">
            <v>4.4945054945055336</v>
          </cell>
          <cell r="I19">
            <v>4.7619047619048782E-2</v>
          </cell>
        </row>
        <row r="20">
          <cell r="G20" t="str">
            <v>Troy</v>
          </cell>
          <cell r="H20">
            <v>-0.14572864321608014</v>
          </cell>
          <cell r="I20" t="str">
            <v>NA</v>
          </cell>
        </row>
        <row r="21">
          <cell r="B21" t="str">
            <v>Consensus Estimate</v>
          </cell>
          <cell r="C21">
            <v>2003</v>
          </cell>
          <cell r="E21">
            <v>2004</v>
          </cell>
        </row>
        <row r="23">
          <cell r="B23" t="str">
            <v>Poseidon</v>
          </cell>
          <cell r="C23">
            <v>1.3000000000000001E-2</v>
          </cell>
          <cell r="E23">
            <v>0.35000000000000003</v>
          </cell>
        </row>
        <row r="24">
          <cell r="B24" t="str">
            <v>Troy</v>
          </cell>
          <cell r="C24">
            <v>-0.4975</v>
          </cell>
          <cell r="E24" t="str">
            <v>NA</v>
          </cell>
        </row>
      </sheetData>
      <sheetData sheetId="19" refreshError="1"/>
      <sheetData sheetId="20" refreshError="1">
        <row r="1">
          <cell r="B1" t="str">
            <v>Poseidon closing share price as of 9/5/03</v>
          </cell>
          <cell r="C1">
            <v>8.120000000000001</v>
          </cell>
          <cell r="G1" t="str">
            <v>Troy Puchase Price per share</v>
          </cell>
          <cell r="J1">
            <v>10.5</v>
          </cell>
          <cell r="T1">
            <v>37861</v>
          </cell>
        </row>
        <row r="2">
          <cell r="B2" t="str">
            <v xml:space="preserve">15 Day Average </v>
          </cell>
          <cell r="C2">
            <v>6.6993333333333327</v>
          </cell>
          <cell r="T2" t="str">
            <v>TUTR</v>
          </cell>
          <cell r="U2">
            <v>6.97</v>
          </cell>
        </row>
        <row r="4">
          <cell r="C4" t="str">
            <v>Exchange Ratios</v>
          </cell>
          <cell r="G4" t="str">
            <v>Current</v>
          </cell>
          <cell r="L4" t="str">
            <v>Implied Troy Share Price</v>
          </cell>
          <cell r="P4" t="str">
            <v>Current</v>
          </cell>
          <cell r="U4" t="str">
            <v>Exchange Ratios</v>
          </cell>
        </row>
        <row r="5">
          <cell r="C5" t="str">
            <v>Low</v>
          </cell>
          <cell r="D5" t="str">
            <v>Spread</v>
          </cell>
          <cell r="E5" t="str">
            <v>High</v>
          </cell>
          <cell r="G5" t="str">
            <v>Implied Troy Share Price</v>
          </cell>
          <cell r="L5" t="str">
            <v>Low</v>
          </cell>
          <cell r="M5" t="str">
            <v>Spread</v>
          </cell>
          <cell r="N5" t="str">
            <v>High</v>
          </cell>
          <cell r="P5" t="str">
            <v>Implied Exchange Ratios</v>
          </cell>
          <cell r="U5" t="str">
            <v>Low</v>
          </cell>
          <cell r="V5" t="str">
            <v>Spread</v>
          </cell>
          <cell r="W5" t="str">
            <v>High</v>
          </cell>
          <cell r="Y5" t="str">
            <v>Implied Troy Share Price</v>
          </cell>
        </row>
        <row r="6">
          <cell r="B6" t="str">
            <v>DCF + Synergies</v>
          </cell>
          <cell r="C6">
            <v>1.8910311214955906</v>
          </cell>
          <cell r="D6">
            <v>0.69180276443286703</v>
          </cell>
          <cell r="E6">
            <v>2.5828338859284576</v>
          </cell>
          <cell r="G6">
            <v>15.355172706544197</v>
          </cell>
          <cell r="H6" t="str">
            <v>-</v>
          </cell>
          <cell r="I6">
            <v>20.972611153739077</v>
          </cell>
          <cell r="K6" t="str">
            <v>DCF + Synergies</v>
          </cell>
          <cell r="L6">
            <v>15.355172706544197</v>
          </cell>
          <cell r="M6">
            <v>5.6174384471948802</v>
          </cell>
          <cell r="N6">
            <v>20.972611153739077</v>
          </cell>
          <cell r="P6">
            <v>1.8910311214955906</v>
          </cell>
          <cell r="Q6" t="str">
            <v>-</v>
          </cell>
          <cell r="R6">
            <v>2.5828338859284576</v>
          </cell>
          <cell r="T6" t="str">
            <v>DCF + Synergies</v>
          </cell>
          <cell r="U6">
            <v>2.2030376910393397</v>
          </cell>
          <cell r="V6">
            <v>0.80594525784718529</v>
          </cell>
          <cell r="W6">
            <v>3.008982948886525</v>
          </cell>
          <cell r="Y6">
            <v>15.355172706544197</v>
          </cell>
          <cell r="Z6" t="str">
            <v>-</v>
          </cell>
          <cell r="AA6">
            <v>20.972611153739077</v>
          </cell>
        </row>
        <row r="7">
          <cell r="B7" t="str">
            <v>Discounted Cash Flow</v>
          </cell>
          <cell r="C7">
            <v>0.87143645515295753</v>
          </cell>
          <cell r="D7">
            <v>0.3298785376499126</v>
          </cell>
          <cell r="E7">
            <v>1.2013149928028701</v>
          </cell>
          <cell r="G7">
            <v>7.0760640158420163</v>
          </cell>
          <cell r="H7" t="str">
            <v>-</v>
          </cell>
          <cell r="I7">
            <v>9.7546777415593073</v>
          </cell>
          <cell r="K7" t="str">
            <v>Discounted Cash Flow</v>
          </cell>
          <cell r="L7">
            <v>7.0760640158420163</v>
          </cell>
          <cell r="M7">
            <v>2.6786137257172911</v>
          </cell>
          <cell r="N7">
            <v>9.7546777415593073</v>
          </cell>
          <cell r="P7">
            <v>0.87143645515295753</v>
          </cell>
          <cell r="Q7" t="str">
            <v>-</v>
          </cell>
          <cell r="R7">
            <v>1.2013149928028701</v>
          </cell>
          <cell r="T7" t="str">
            <v>Discounted Cash Flow</v>
          </cell>
          <cell r="U7">
            <v>1.0152172189156408</v>
          </cell>
          <cell r="V7">
            <v>0.38430612994509206</v>
          </cell>
          <cell r="W7">
            <v>1.3995233488607328</v>
          </cell>
          <cell r="Y7">
            <v>7.0760640158420163</v>
          </cell>
          <cell r="Z7" t="str">
            <v>-</v>
          </cell>
          <cell r="AA7">
            <v>9.7546777415593073</v>
          </cell>
        </row>
        <row r="8">
          <cell r="B8" t="str">
            <v>Premiums Paid Analysis</v>
          </cell>
          <cell r="C8">
            <v>1.0175712184107757</v>
          </cell>
          <cell r="D8">
            <v>0.35785624531744609</v>
          </cell>
          <cell r="E8">
            <v>1.3754274637282218</v>
          </cell>
          <cell r="G8">
            <v>8.2626782934954992</v>
          </cell>
          <cell r="H8" t="str">
            <v>-</v>
          </cell>
          <cell r="I8">
            <v>11.168471005473162</v>
          </cell>
          <cell r="K8" t="str">
            <v>Premiums Paid Analysis</v>
          </cell>
          <cell r="L8">
            <v>8.2626782934954992</v>
          </cell>
          <cell r="M8">
            <v>2.9057927119776625</v>
          </cell>
          <cell r="N8">
            <v>11.168471005473162</v>
          </cell>
          <cell r="P8">
            <v>1.0175712184107757</v>
          </cell>
          <cell r="Q8" t="str">
            <v>-</v>
          </cell>
          <cell r="R8">
            <v>1.3754274637282218</v>
          </cell>
          <cell r="T8" t="str">
            <v>Premiums Paid Analysis</v>
          </cell>
          <cell r="U8">
            <v>1.1854631697984934</v>
          </cell>
          <cell r="V8">
            <v>0.4168999586768527</v>
          </cell>
          <cell r="W8">
            <v>1.6023631284753461</v>
          </cell>
          <cell r="Y8">
            <v>8.2626782934954992</v>
          </cell>
          <cell r="Z8" t="str">
            <v>-</v>
          </cell>
          <cell r="AA8">
            <v>11.168471005473162</v>
          </cell>
        </row>
        <row r="9">
          <cell r="B9" t="str">
            <v>Comparable Transactions</v>
          </cell>
          <cell r="C9">
            <v>1.9859932844168069</v>
          </cell>
          <cell r="D9">
            <v>0.9348704408776205</v>
          </cell>
          <cell r="E9">
            <v>2.9208637252944274</v>
          </cell>
          <cell r="G9">
            <v>16.126265469464474</v>
          </cell>
          <cell r="H9" t="str">
            <v>-</v>
          </cell>
          <cell r="I9">
            <v>23.717413449390754</v>
          </cell>
          <cell r="K9" t="str">
            <v>Comparable Transactions</v>
          </cell>
          <cell r="L9">
            <v>16.126265469464474</v>
          </cell>
          <cell r="M9">
            <v>7.59114797992628</v>
          </cell>
          <cell r="N9">
            <v>23.717413449390754</v>
          </cell>
          <cell r="P9">
            <v>1.9859932844168069</v>
          </cell>
          <cell r="Q9" t="str">
            <v>-</v>
          </cell>
          <cell r="R9">
            <v>2.9208637252944274</v>
          </cell>
          <cell r="T9" t="str">
            <v>Comparable Transactions</v>
          </cell>
          <cell r="U9">
            <v>2.3136679296218761</v>
          </cell>
          <cell r="V9">
            <v>1.0891173572347603</v>
          </cell>
          <cell r="W9">
            <v>3.4027852868566364</v>
          </cell>
          <cell r="Y9">
            <v>16.126265469464474</v>
          </cell>
          <cell r="Z9" t="str">
            <v>-</v>
          </cell>
          <cell r="AA9">
            <v>23.717413449390754</v>
          </cell>
        </row>
        <row r="10">
          <cell r="B10" t="str">
            <v>Comparable Public Companies</v>
          </cell>
          <cell r="C10">
            <v>1.00058930619445</v>
          </cell>
          <cell r="D10">
            <v>1.1117378215841978</v>
          </cell>
          <cell r="E10">
            <v>2.1123271277786477</v>
          </cell>
          <cell r="G10">
            <v>8.1247851662989348</v>
          </cell>
          <cell r="H10" t="str">
            <v>-</v>
          </cell>
          <cell r="I10">
            <v>17.15209627756262</v>
          </cell>
          <cell r="K10" t="str">
            <v>Comparable Public Companies</v>
          </cell>
          <cell r="L10">
            <v>8.1247851662989348</v>
          </cell>
          <cell r="M10">
            <v>9.0273111112636855</v>
          </cell>
          <cell r="N10">
            <v>17.15209627756262</v>
          </cell>
          <cell r="P10">
            <v>1.00058930619445</v>
          </cell>
          <cell r="Q10" t="str">
            <v>-</v>
          </cell>
          <cell r="R10">
            <v>2.1123271277786477</v>
          </cell>
          <cell r="T10" t="str">
            <v>Comparable Public Companies</v>
          </cell>
          <cell r="U10">
            <v>1.165679363887939</v>
          </cell>
          <cell r="V10">
            <v>1.2951665869818776</v>
          </cell>
          <cell r="W10">
            <v>2.4608459508698166</v>
          </cell>
          <cell r="Y10">
            <v>8.1247851662989348</v>
          </cell>
          <cell r="Z10" t="str">
            <v>-</v>
          </cell>
          <cell r="AA10">
            <v>17.15209627756262</v>
          </cell>
        </row>
        <row r="11">
          <cell r="B11" t="str">
            <v>Contribution Analysis</v>
          </cell>
          <cell r="C11">
            <v>1.9030397755644919</v>
          </cell>
          <cell r="D11">
            <v>0.19260187289408348</v>
          </cell>
          <cell r="E11">
            <v>2.0956416484585754</v>
          </cell>
          <cell r="G11">
            <v>15.452682977583676</v>
          </cell>
          <cell r="H11" t="str">
            <v>-</v>
          </cell>
          <cell r="I11">
            <v>17.016610185483636</v>
          </cell>
          <cell r="K11" t="str">
            <v>Contribution Analysis</v>
          </cell>
          <cell r="L11">
            <v>15.452682977583676</v>
          </cell>
          <cell r="M11">
            <v>1.56392720789996</v>
          </cell>
          <cell r="N11">
            <v>17.016610185483636</v>
          </cell>
          <cell r="P11">
            <v>1.9030397755644919</v>
          </cell>
          <cell r="Q11" t="str">
            <v>-</v>
          </cell>
          <cell r="R11">
            <v>2.0956416484585754</v>
          </cell>
          <cell r="T11" t="str">
            <v>Contribution Analysis</v>
          </cell>
          <cell r="U11">
            <v>2.2170276868843151</v>
          </cell>
          <cell r="V11">
            <v>0.22437980027259119</v>
          </cell>
          <cell r="W11">
            <v>2.4414074871569063</v>
          </cell>
          <cell r="Y11">
            <v>15.452682977583676</v>
          </cell>
          <cell r="Z11" t="str">
            <v>-</v>
          </cell>
          <cell r="AA11">
            <v>17.016610185483636</v>
          </cell>
        </row>
        <row r="12">
          <cell r="B12" t="str">
            <v>Historical Exchange Ratios</v>
          </cell>
          <cell r="C12">
            <v>1.0036945812807883</v>
          </cell>
          <cell r="D12">
            <v>0.6665579009447995</v>
          </cell>
          <cell r="E12">
            <v>1.6702524822255878</v>
          </cell>
          <cell r="G12">
            <v>8.1500000000000021</v>
          </cell>
          <cell r="H12" t="str">
            <v>-</v>
          </cell>
          <cell r="I12">
            <v>13.562450155671774</v>
          </cell>
          <cell r="K12" t="str">
            <v>Historical Exchange Ratios</v>
          </cell>
          <cell r="L12">
            <v>8.1500000000000021</v>
          </cell>
          <cell r="M12">
            <v>5.4124501556717721</v>
          </cell>
          <cell r="N12">
            <v>13.562450155671774</v>
          </cell>
          <cell r="P12">
            <v>1.0036945812807883</v>
          </cell>
          <cell r="Q12" t="str">
            <v>-</v>
          </cell>
          <cell r="R12">
            <v>1.6702524822255878</v>
          </cell>
          <cell r="T12" t="str">
            <v>Historical Exchange Ratios</v>
          </cell>
          <cell r="U12">
            <v>1.1692969870875183</v>
          </cell>
          <cell r="V12">
            <v>0.77653517298016816</v>
          </cell>
          <cell r="W12">
            <v>1.9458321600676864</v>
          </cell>
          <cell r="Y12">
            <v>8.1500000000000021</v>
          </cell>
          <cell r="Z12" t="str">
            <v>-</v>
          </cell>
          <cell r="AA12">
            <v>13.562450155671774</v>
          </cell>
        </row>
        <row r="13">
          <cell r="B13" t="str">
            <v>Transaction Exchange Ratio Range</v>
          </cell>
          <cell r="C13">
            <v>1.3303681868446706</v>
          </cell>
          <cell r="D13">
            <v>0.35457574276243875</v>
          </cell>
          <cell r="E13">
            <v>1.6849439296071094</v>
          </cell>
          <cell r="G13">
            <v>10.802589677178727</v>
          </cell>
          <cell r="K13" t="str">
            <v>Transaction Exchange Ratio Range</v>
          </cell>
          <cell r="L13">
            <v>10.802589677178727</v>
          </cell>
          <cell r="M13">
            <v>0</v>
          </cell>
          <cell r="N13">
            <v>10.802589677178727</v>
          </cell>
          <cell r="P13">
            <v>1.3303681868446706</v>
          </cell>
          <cell r="T13" t="str">
            <v>Transaction Exchange Ratio Range</v>
          </cell>
          <cell r="U13">
            <v>1.3303681868446706</v>
          </cell>
          <cell r="V13">
            <v>0.35457574276243875</v>
          </cell>
          <cell r="W13">
            <v>1.6849439296071094</v>
          </cell>
          <cell r="Y13">
            <v>10.802589677178727</v>
          </cell>
        </row>
        <row r="14">
          <cell r="T14" t="str">
            <v>Note: Based on Poseidon closing share price as of 8/28/03 of $6.97.</v>
          </cell>
        </row>
        <row r="15">
          <cell r="C15" t="str">
            <v>Exchange Ratios</v>
          </cell>
          <cell r="G15" t="str">
            <v>15-Day Average</v>
          </cell>
          <cell r="L15" t="str">
            <v>Implied Troy Share Price</v>
          </cell>
          <cell r="P15" t="str">
            <v>15-Day Average</v>
          </cell>
        </row>
        <row r="16">
          <cell r="C16" t="str">
            <v>Low</v>
          </cell>
          <cell r="D16" t="str">
            <v>Spread</v>
          </cell>
          <cell r="E16" t="str">
            <v>High</v>
          </cell>
          <cell r="G16" t="str">
            <v>Implied Troy Share Price</v>
          </cell>
          <cell r="L16" t="str">
            <v>Low</v>
          </cell>
          <cell r="M16" t="str">
            <v>Spread</v>
          </cell>
          <cell r="N16" t="str">
            <v>High</v>
          </cell>
          <cell r="P16" t="str">
            <v>Implied Exchange Ratios</v>
          </cell>
        </row>
        <row r="17">
          <cell r="B17" t="str">
            <v>DCF + Synergies</v>
          </cell>
          <cell r="C17">
            <v>2.2920448860400335</v>
          </cell>
          <cell r="D17">
            <v>0.83850708237559157</v>
          </cell>
          <cell r="E17">
            <v>3.1305519684156251</v>
          </cell>
          <cell r="G17">
            <v>15.355172706544197</v>
          </cell>
          <cell r="H17" t="str">
            <v>-</v>
          </cell>
          <cell r="I17">
            <v>20.972611153739077</v>
          </cell>
          <cell r="K17" t="str">
            <v>DCF + Synergies</v>
          </cell>
          <cell r="L17">
            <v>15.355172706544197</v>
          </cell>
          <cell r="M17">
            <v>5.6174384471948802</v>
          </cell>
          <cell r="N17">
            <v>20.972611153739077</v>
          </cell>
          <cell r="P17">
            <v>2.2920448860400335</v>
          </cell>
          <cell r="Q17" t="str">
            <v>-</v>
          </cell>
          <cell r="R17">
            <v>3.1305519684156251</v>
          </cell>
        </row>
        <row r="18">
          <cell r="B18" t="str">
            <v>Discounted Cash Flow</v>
          </cell>
          <cell r="C18">
            <v>1.0562340555043312</v>
          </cell>
          <cell r="D18">
            <v>0.39983287775658649</v>
          </cell>
          <cell r="E18">
            <v>1.4560669332609177</v>
          </cell>
          <cell r="G18">
            <v>7.0760640158420163</v>
          </cell>
          <cell r="H18" t="str">
            <v>-</v>
          </cell>
          <cell r="I18">
            <v>9.7546777415593073</v>
          </cell>
          <cell r="K18" t="str">
            <v>Discounted Cash Flow</v>
          </cell>
          <cell r="L18">
            <v>7.0760640158420163</v>
          </cell>
          <cell r="M18">
            <v>2.6786137257172911</v>
          </cell>
          <cell r="N18">
            <v>9.7546777415593073</v>
          </cell>
          <cell r="P18">
            <v>1.0562340555043312</v>
          </cell>
          <cell r="Q18" t="str">
            <v>-</v>
          </cell>
          <cell r="R18">
            <v>1.4560669332609177</v>
          </cell>
        </row>
        <row r="19">
          <cell r="B19" t="str">
            <v>Premiums Paid Analysis</v>
          </cell>
          <cell r="C19">
            <v>1.2333582884111105</v>
          </cell>
          <cell r="D19">
            <v>0.4337435633363016</v>
          </cell>
          <cell r="E19">
            <v>1.6671018517474121</v>
          </cell>
          <cell r="G19">
            <v>8.2626782934954992</v>
          </cell>
          <cell r="H19" t="str">
            <v>-</v>
          </cell>
          <cell r="I19">
            <v>11.168471005473162</v>
          </cell>
          <cell r="K19" t="str">
            <v>Premiums Paid Analysis</v>
          </cell>
          <cell r="L19">
            <v>8.2626782934954992</v>
          </cell>
          <cell r="M19">
            <v>2.9057927119776625</v>
          </cell>
          <cell r="N19">
            <v>11.168471005473162</v>
          </cell>
          <cell r="P19">
            <v>1.2333582884111105</v>
          </cell>
          <cell r="Q19" t="str">
            <v>-</v>
          </cell>
          <cell r="R19">
            <v>1.6671018517474121</v>
          </cell>
        </row>
        <row r="20">
          <cell r="B20" t="str">
            <v>Comparable Transactions</v>
          </cell>
          <cell r="C20">
            <v>2.4071448108465234</v>
          </cell>
          <cell r="D20">
            <v>1.1331199094327218</v>
          </cell>
          <cell r="E20">
            <v>3.5402647202792452</v>
          </cell>
          <cell r="G20">
            <v>16.126265469464474</v>
          </cell>
          <cell r="H20" t="str">
            <v>-</v>
          </cell>
          <cell r="I20">
            <v>23.717413449390754</v>
          </cell>
          <cell r="K20" t="str">
            <v>Comparable Transactions</v>
          </cell>
          <cell r="L20">
            <v>16.126265469464474</v>
          </cell>
          <cell r="M20">
            <v>7.59114797992628</v>
          </cell>
          <cell r="N20">
            <v>23.717413449390754</v>
          </cell>
          <cell r="P20">
            <v>2.4071448108465234</v>
          </cell>
          <cell r="Q20" t="str">
            <v>-</v>
          </cell>
          <cell r="R20">
            <v>3.5402647202792452</v>
          </cell>
        </row>
        <row r="21">
          <cell r="B21" t="str">
            <v>Comparable Public Companies</v>
          </cell>
          <cell r="C21">
            <v>1.2127751765796002</v>
          </cell>
          <cell r="D21">
            <v>1.347493946352426</v>
          </cell>
          <cell r="E21">
            <v>2.5602691229320262</v>
          </cell>
          <cell r="G21">
            <v>8.1247851662989348</v>
          </cell>
          <cell r="H21" t="str">
            <v>-</v>
          </cell>
          <cell r="I21">
            <v>17.15209627756262</v>
          </cell>
          <cell r="K21" t="str">
            <v>Comparable Public Companies</v>
          </cell>
          <cell r="L21">
            <v>8.1247851662989348</v>
          </cell>
          <cell r="M21">
            <v>9.0273111112636855</v>
          </cell>
          <cell r="N21">
            <v>17.15209627756262</v>
          </cell>
          <cell r="P21">
            <v>1.2127751765796002</v>
          </cell>
          <cell r="Q21" t="str">
            <v>-</v>
          </cell>
          <cell r="R21">
            <v>2.5602691229320262</v>
          </cell>
        </row>
        <row r="22">
          <cell r="B22" t="str">
            <v>Contribution Analysis</v>
          </cell>
          <cell r="C22">
            <v>1.9030397755644919</v>
          </cell>
          <cell r="D22">
            <v>0.19260187289408348</v>
          </cell>
          <cell r="E22">
            <v>2.0956416484585754</v>
          </cell>
          <cell r="G22">
            <v>12.749097803098385</v>
          </cell>
          <cell r="H22" t="str">
            <v>-</v>
          </cell>
          <cell r="I22">
            <v>14.039401950240148</v>
          </cell>
          <cell r="K22" t="str">
            <v>Contribution Analysis</v>
          </cell>
          <cell r="L22">
            <v>12.749097803098385</v>
          </cell>
          <cell r="M22">
            <v>1.2903041471417627</v>
          </cell>
          <cell r="N22">
            <v>14.039401950240148</v>
          </cell>
          <cell r="P22">
            <v>1.9030397755644919</v>
          </cell>
          <cell r="Q22" t="str">
            <v>-</v>
          </cell>
          <cell r="R22">
            <v>2.0956416484585754</v>
          </cell>
        </row>
        <row r="23">
          <cell r="B23" t="str">
            <v>Historical Exchange Ratios</v>
          </cell>
          <cell r="C23">
            <v>1.0036945812807883</v>
          </cell>
          <cell r="D23">
            <v>0.6665579009447995</v>
          </cell>
          <cell r="E23">
            <v>1.6702524822255878</v>
          </cell>
          <cell r="G23">
            <v>6.7240845648604264</v>
          </cell>
          <cell r="H23" t="str">
            <v>-</v>
          </cell>
          <cell r="I23">
            <v>11.189578129256621</v>
          </cell>
          <cell r="K23" t="str">
            <v>Historical Exchange Ratios</v>
          </cell>
          <cell r="L23">
            <v>6.7240845648604264</v>
          </cell>
          <cell r="M23">
            <v>4.4654935643961942</v>
          </cell>
          <cell r="N23">
            <v>11.189578129256621</v>
          </cell>
          <cell r="P23">
            <v>1.0036945812807883</v>
          </cell>
          <cell r="Q23" t="str">
            <v>-</v>
          </cell>
          <cell r="R23">
            <v>1.6702524822255878</v>
          </cell>
        </row>
        <row r="24">
          <cell r="B24" t="str">
            <v>Transaction Exchange Ratio Range</v>
          </cell>
          <cell r="C24">
            <v>1.3303681868446706</v>
          </cell>
          <cell r="D24">
            <v>0.35457574276243875</v>
          </cell>
          <cell r="E24">
            <v>1.6849439296071094</v>
          </cell>
          <cell r="G24">
            <v>10.5</v>
          </cell>
          <cell r="K24" t="str">
            <v>Transaction Exchange Ratio Range</v>
          </cell>
          <cell r="L24">
            <v>10.5</v>
          </cell>
          <cell r="M24">
            <v>0</v>
          </cell>
          <cell r="N24">
            <v>10.5</v>
          </cell>
          <cell r="P24">
            <v>1.3303681868446706</v>
          </cell>
          <cell r="Q24" t="str">
            <v>-</v>
          </cell>
          <cell r="R24">
            <v>1.6849439296071094</v>
          </cell>
        </row>
        <row r="26">
          <cell r="G26" t="str">
            <v>Output for Chart</v>
          </cell>
        </row>
        <row r="27">
          <cell r="C27" t="str">
            <v>Current</v>
          </cell>
          <cell r="G27" t="str">
            <v>15-Day Average</v>
          </cell>
          <cell r="L27" t="str">
            <v>Current</v>
          </cell>
          <cell r="P27" t="str">
            <v>15-Day Average</v>
          </cell>
        </row>
        <row r="28">
          <cell r="C28" t="str">
            <v>Implied Troy Share Price</v>
          </cell>
          <cell r="G28" t="str">
            <v>Implied Troy Share Price</v>
          </cell>
          <cell r="L28" t="str">
            <v>Implied Exchange Ratio</v>
          </cell>
          <cell r="P28" t="str">
            <v>Implied Exchange Ratio (1)</v>
          </cell>
        </row>
        <row r="29">
          <cell r="C29">
            <v>10.802589677178727</v>
          </cell>
          <cell r="G29">
            <v>10.5</v>
          </cell>
          <cell r="L29">
            <v>1.3303681868446706</v>
          </cell>
          <cell r="P29">
            <v>1.3303681868446706</v>
          </cell>
          <cell r="Q29" t="str">
            <v>-</v>
          </cell>
          <cell r="R29">
            <v>1.6849439296071094</v>
          </cell>
        </row>
        <row r="30">
          <cell r="C30">
            <v>8.1500000000000021</v>
          </cell>
          <cell r="D30" t="str">
            <v>-</v>
          </cell>
          <cell r="E30">
            <v>13.562450155671774</v>
          </cell>
          <cell r="G30">
            <v>6.7240845648604264</v>
          </cell>
          <cell r="H30" t="str">
            <v>-</v>
          </cell>
          <cell r="I30">
            <v>11.189578129256621</v>
          </cell>
          <cell r="L30">
            <v>1.0036945812807883</v>
          </cell>
          <cell r="M30" t="str">
            <v>-</v>
          </cell>
          <cell r="N30">
            <v>1.6702524822255878</v>
          </cell>
          <cell r="P30">
            <v>1.0036945812807883</v>
          </cell>
          <cell r="Q30" t="str">
            <v>-</v>
          </cell>
          <cell r="R30">
            <v>1.6702524822255878</v>
          </cell>
        </row>
        <row r="31">
          <cell r="C31">
            <v>15.452682977583676</v>
          </cell>
          <cell r="D31" t="str">
            <v>-</v>
          </cell>
          <cell r="E31">
            <v>17.016610185483636</v>
          </cell>
          <cell r="G31">
            <v>12.749097803098385</v>
          </cell>
          <cell r="H31" t="str">
            <v>-</v>
          </cell>
          <cell r="I31">
            <v>14.039401950240148</v>
          </cell>
          <cell r="L31">
            <v>1.9030397755644919</v>
          </cell>
          <cell r="M31" t="str">
            <v>-</v>
          </cell>
          <cell r="N31">
            <v>2.0956416484585754</v>
          </cell>
          <cell r="P31">
            <v>1.9030397755644919</v>
          </cell>
          <cell r="Q31" t="str">
            <v>-</v>
          </cell>
          <cell r="R31">
            <v>2.0956416484585754</v>
          </cell>
        </row>
        <row r="32">
          <cell r="C32">
            <v>8.1247851662989348</v>
          </cell>
          <cell r="D32" t="str">
            <v>-</v>
          </cell>
          <cell r="E32">
            <v>17.15209627756262</v>
          </cell>
          <cell r="G32">
            <v>8.1247851662989348</v>
          </cell>
          <cell r="H32" t="str">
            <v>-</v>
          </cell>
          <cell r="I32">
            <v>17.15209627756262</v>
          </cell>
          <cell r="L32">
            <v>1.00058930619445</v>
          </cell>
          <cell r="M32" t="str">
            <v>-</v>
          </cell>
          <cell r="N32">
            <v>2.1123271277786477</v>
          </cell>
          <cell r="P32">
            <v>1.2127751765796002</v>
          </cell>
          <cell r="Q32" t="str">
            <v>-</v>
          </cell>
          <cell r="R32">
            <v>2.5602691229320262</v>
          </cell>
        </row>
        <row r="33">
          <cell r="C33">
            <v>16.126265469464474</v>
          </cell>
          <cell r="D33" t="str">
            <v>-</v>
          </cell>
          <cell r="E33">
            <v>23.717413449390754</v>
          </cell>
          <cell r="G33">
            <v>16.126265469464474</v>
          </cell>
          <cell r="H33" t="str">
            <v>-</v>
          </cell>
          <cell r="I33">
            <v>23.717413449390754</v>
          </cell>
          <cell r="L33">
            <v>1.9859932844168069</v>
          </cell>
          <cell r="M33" t="str">
            <v>-</v>
          </cell>
          <cell r="N33">
            <v>2.9208637252944274</v>
          </cell>
          <cell r="P33">
            <v>2.4071448108465234</v>
          </cell>
          <cell r="Q33" t="str">
            <v>-</v>
          </cell>
          <cell r="R33">
            <v>3.5402647202792452</v>
          </cell>
        </row>
        <row r="34">
          <cell r="C34">
            <v>8.2626782934954992</v>
          </cell>
          <cell r="D34" t="str">
            <v>-</v>
          </cell>
          <cell r="E34">
            <v>11.168471005473162</v>
          </cell>
          <cell r="G34">
            <v>8.2626782934954992</v>
          </cell>
          <cell r="H34" t="str">
            <v>-</v>
          </cell>
          <cell r="I34">
            <v>11.168471005473162</v>
          </cell>
          <cell r="L34">
            <v>1.0175712184107757</v>
          </cell>
          <cell r="M34" t="str">
            <v>-</v>
          </cell>
          <cell r="N34">
            <v>1.3754274637282218</v>
          </cell>
          <cell r="P34">
            <v>1.2333582884111105</v>
          </cell>
          <cell r="Q34" t="str">
            <v>-</v>
          </cell>
          <cell r="R34">
            <v>1.6671018517474121</v>
          </cell>
        </row>
        <row r="35">
          <cell r="C35">
            <v>7.0760640158420163</v>
          </cell>
          <cell r="D35" t="str">
            <v>-</v>
          </cell>
          <cell r="E35">
            <v>9.7546777415593073</v>
          </cell>
          <cell r="G35">
            <v>7.0760640158420163</v>
          </cell>
          <cell r="H35" t="str">
            <v>-</v>
          </cell>
          <cell r="I35">
            <v>9.7546777415593073</v>
          </cell>
          <cell r="L35">
            <v>0.87143645515295753</v>
          </cell>
          <cell r="M35" t="str">
            <v>-</v>
          </cell>
          <cell r="N35">
            <v>1.2013149928028701</v>
          </cell>
          <cell r="P35">
            <v>1.0562340555043312</v>
          </cell>
          <cell r="Q35" t="str">
            <v>-</v>
          </cell>
          <cell r="R35">
            <v>1.4560669332609177</v>
          </cell>
        </row>
        <row r="36">
          <cell r="C36">
            <v>15.355172706544197</v>
          </cell>
          <cell r="D36" t="str">
            <v>-</v>
          </cell>
          <cell r="E36">
            <v>20.972611153739077</v>
          </cell>
          <cell r="G36">
            <v>15.355172706544197</v>
          </cell>
          <cell r="H36" t="str">
            <v>-</v>
          </cell>
          <cell r="I36">
            <v>20.972611153739077</v>
          </cell>
          <cell r="L36">
            <v>1.8910311214955906</v>
          </cell>
          <cell r="M36" t="str">
            <v>-</v>
          </cell>
          <cell r="N36">
            <v>2.5828338859284576</v>
          </cell>
          <cell r="P36">
            <v>2.2920448860400335</v>
          </cell>
          <cell r="Q36" t="str">
            <v>-</v>
          </cell>
          <cell r="R36">
            <v>3.1305519684156251</v>
          </cell>
        </row>
      </sheetData>
      <sheetData sheetId="21" refreshError="1">
        <row r="1">
          <cell r="A1" t="str">
            <v>2003 synergies</v>
          </cell>
          <cell r="C1">
            <v>20.5</v>
          </cell>
        </row>
        <row r="2">
          <cell r="A2" t="str">
            <v>2004 synergies</v>
          </cell>
          <cell r="C2">
            <v>20.5</v>
          </cell>
        </row>
        <row r="4">
          <cell r="B4" t="str">
            <v>Revenue</v>
          </cell>
          <cell r="C4" t="str">
            <v>CY 2002</v>
          </cell>
          <cell r="D4" t="str">
            <v>CY2003</v>
          </cell>
          <cell r="E4" t="str">
            <v>CY2004</v>
          </cell>
          <cell r="G4" t="str">
            <v>Revenue Growth</v>
          </cell>
          <cell r="H4" t="str">
            <v>CY2002-CY2003</v>
          </cell>
          <cell r="I4" t="str">
            <v>CY2003-CY2004</v>
          </cell>
        </row>
        <row r="5">
          <cell r="B5" t="str">
            <v>Renaissance</v>
          </cell>
          <cell r="D5">
            <v>133.33000000000001</v>
          </cell>
          <cell r="E5">
            <v>141.22</v>
          </cell>
          <cell r="G5" t="str">
            <v>Renaissance</v>
          </cell>
          <cell r="H5">
            <v>0.21759221208551383</v>
          </cell>
          <cell r="I5">
            <v>5.9176479411985117E-2</v>
          </cell>
        </row>
        <row r="6">
          <cell r="B6" t="str">
            <v>PF Poseidon/Troy</v>
          </cell>
          <cell r="C6">
            <v>123.809</v>
          </cell>
          <cell r="D6">
            <v>142.4</v>
          </cell>
          <cell r="E6">
            <v>166.20000000000002</v>
          </cell>
          <cell r="G6" t="str">
            <v>PF Poseidon/Troy</v>
          </cell>
          <cell r="H6">
            <v>0.15015871220993637</v>
          </cell>
          <cell r="I6">
            <v>0.1671348314606742</v>
          </cell>
        </row>
        <row r="7">
          <cell r="G7" t="str">
            <v>* NewCo 02-03 growth rate based on 2002A</v>
          </cell>
        </row>
        <row r="9">
          <cell r="B9" t="str">
            <v>EBITDA</v>
          </cell>
          <cell r="C9" t="str">
            <v>CY 2002</v>
          </cell>
          <cell r="D9" t="str">
            <v>CY2003</v>
          </cell>
          <cell r="E9" t="str">
            <v>CY2004</v>
          </cell>
          <cell r="G9" t="str">
            <v>EBITDA Growth</v>
          </cell>
          <cell r="H9" t="str">
            <v>CY2002-CY2003</v>
          </cell>
          <cell r="I9" t="str">
            <v>CY2003-CY2004</v>
          </cell>
        </row>
        <row r="10">
          <cell r="B10" t="str">
            <v>Renaissance</v>
          </cell>
          <cell r="D10">
            <v>51.21</v>
          </cell>
          <cell r="E10">
            <v>53.83</v>
          </cell>
          <cell r="G10" t="str">
            <v>Renaissance</v>
          </cell>
          <cell r="H10">
            <v>-5.6732363234481498E-2</v>
          </cell>
          <cell r="I10">
            <v>5.1161882444834994E-2</v>
          </cell>
        </row>
        <row r="11">
          <cell r="B11" t="str">
            <v>PF Poseidon/Troy</v>
          </cell>
          <cell r="C11">
            <v>-2.7209999999999965</v>
          </cell>
          <cell r="D11">
            <v>22.575000000000003</v>
          </cell>
          <cell r="E11">
            <v>33.56666666666667</v>
          </cell>
          <cell r="G11" t="str">
            <v>PF Poseidon/Troy</v>
          </cell>
          <cell r="H11" t="str">
            <v>NM</v>
          </cell>
          <cell r="I11">
            <v>0.48689553340716119</v>
          </cell>
        </row>
        <row r="12">
          <cell r="G12" t="str">
            <v>* NewCo 02-03 growth rate based on 2002A and adds in $20.5 mm in synergies to 2002</v>
          </cell>
        </row>
        <row r="13">
          <cell r="B13" t="str">
            <v>EBITDA Margin</v>
          </cell>
          <cell r="D13" t="str">
            <v>CY2003</v>
          </cell>
          <cell r="E13" t="str">
            <v>CY2004</v>
          </cell>
        </row>
        <row r="14">
          <cell r="B14" t="str">
            <v>Renaissance</v>
          </cell>
          <cell r="D14">
            <v>0.38408460211505285</v>
          </cell>
          <cell r="E14">
            <v>0.38117830335646508</v>
          </cell>
        </row>
        <row r="15">
          <cell r="B15" t="str">
            <v>PF Poseidon/Troy</v>
          </cell>
          <cell r="D15">
            <v>0.15853230337078653</v>
          </cell>
          <cell r="E15">
            <v>0.20196550340954672</v>
          </cell>
        </row>
      </sheetData>
      <sheetData sheetId="22" refreshError="1"/>
      <sheetData sheetId="23" refreshError="1">
        <row r="2">
          <cell r="C2" t="str">
            <v>Key 2004 Assumptions:</v>
          </cell>
          <cell r="I2">
            <v>2004</v>
          </cell>
          <cell r="L2" t="str">
            <v>Poseidon</v>
          </cell>
          <cell r="M2" t="str">
            <v>Troy</v>
          </cell>
          <cell r="N2" t="str">
            <v>Combined</v>
          </cell>
          <cell r="Q2" t="str">
            <v>2004E Revenue Table</v>
          </cell>
          <cell r="X2" t="str">
            <v>Key 2005 Assumptions:</v>
          </cell>
          <cell r="AC2">
            <v>2005</v>
          </cell>
          <cell r="AF2" t="str">
            <v>Poseidon</v>
          </cell>
          <cell r="AG2" t="str">
            <v>Troy</v>
          </cell>
          <cell r="AH2" t="str">
            <v>Combined</v>
          </cell>
          <cell r="AJ2" t="str">
            <v>2005E Revenue Table</v>
          </cell>
        </row>
        <row r="3">
          <cell r="D3" t="str">
            <v>Poseidon Current Share Price</v>
          </cell>
          <cell r="G3">
            <v>8.120000000000001</v>
          </cell>
          <cell r="I3" t="str">
            <v>Revenue</v>
          </cell>
          <cell r="L3">
            <v>99</v>
          </cell>
          <cell r="M3">
            <v>62.9</v>
          </cell>
          <cell r="N3">
            <v>161.9</v>
          </cell>
          <cell r="Q3">
            <v>0.33447043100185364</v>
          </cell>
          <cell r="R3">
            <v>60</v>
          </cell>
          <cell r="S3">
            <v>61</v>
          </cell>
          <cell r="T3">
            <v>62.9</v>
          </cell>
          <cell r="U3">
            <v>64</v>
          </cell>
          <cell r="V3">
            <v>65</v>
          </cell>
          <cell r="AC3" t="str">
            <v>Revenue</v>
          </cell>
          <cell r="AF3">
            <v>114</v>
          </cell>
          <cell r="AG3">
            <v>73.7</v>
          </cell>
          <cell r="AH3">
            <v>187.7</v>
          </cell>
          <cell r="AJ3">
            <v>0.76364977343365348</v>
          </cell>
          <cell r="AK3">
            <v>70</v>
          </cell>
          <cell r="AL3">
            <v>72</v>
          </cell>
          <cell r="AM3">
            <v>73.7</v>
          </cell>
          <cell r="AN3">
            <v>76</v>
          </cell>
          <cell r="AO3">
            <v>78</v>
          </cell>
        </row>
        <row r="4">
          <cell r="D4" t="str">
            <v>Base Case Cost Savings</v>
          </cell>
          <cell r="G4">
            <v>17.5</v>
          </cell>
          <cell r="H4">
            <v>20</v>
          </cell>
          <cell r="I4" t="str">
            <v>COGS</v>
          </cell>
          <cell r="N4">
            <v>19.899999999999999</v>
          </cell>
          <cell r="Q4">
            <v>1.3303681868446706</v>
          </cell>
          <cell r="R4">
            <v>0.27733392334301654</v>
          </cell>
          <cell r="S4">
            <v>0.29703616736330535</v>
          </cell>
          <cell r="T4">
            <v>0.33447043100185364</v>
          </cell>
          <cell r="U4">
            <v>0.35614289942417121</v>
          </cell>
          <cell r="V4">
            <v>0.37584514344446002</v>
          </cell>
          <cell r="X4" t="str">
            <v>Base Case Cost Savings</v>
          </cell>
          <cell r="AA4">
            <v>22.9</v>
          </cell>
          <cell r="AB4">
            <v>25.4</v>
          </cell>
          <cell r="AC4" t="str">
            <v>COGS</v>
          </cell>
          <cell r="AH4">
            <v>23.2</v>
          </cell>
          <cell r="AJ4">
            <v>1.3303681868446706</v>
          </cell>
          <cell r="AK4">
            <v>0.69226623466452641</v>
          </cell>
          <cell r="AL4">
            <v>0.73085193129648707</v>
          </cell>
          <cell r="AM4">
            <v>0.76364977343365348</v>
          </cell>
          <cell r="AN4">
            <v>0.80802332456040782</v>
          </cell>
          <cell r="AO4">
            <v>0.84660902119236836</v>
          </cell>
        </row>
        <row r="5">
          <cell r="D5" t="str">
            <v>Intangible Allocation</v>
          </cell>
          <cell r="G5">
            <v>0.5</v>
          </cell>
          <cell r="H5">
            <v>0.64794566512779583</v>
          </cell>
          <cell r="I5" t="str">
            <v>Gross Profit</v>
          </cell>
          <cell r="N5">
            <v>142</v>
          </cell>
          <cell r="Q5">
            <v>1.6849439296071094</v>
          </cell>
          <cell r="R5">
            <v>0.25904885950144035</v>
          </cell>
          <cell r="S5">
            <v>0.27745210343767629</v>
          </cell>
          <cell r="T5">
            <v>0.31241826691652413</v>
          </cell>
          <cell r="U5">
            <v>0.33266183524638354</v>
          </cell>
          <cell r="V5">
            <v>0.35106507918261942</v>
          </cell>
          <cell r="X5" t="str">
            <v>Intangible Allocation</v>
          </cell>
          <cell r="AA5">
            <v>0.5</v>
          </cell>
          <cell r="AB5">
            <v>0.64794566512779583</v>
          </cell>
          <cell r="AC5" t="str">
            <v>Gross Profit</v>
          </cell>
          <cell r="AH5">
            <v>164.5</v>
          </cell>
          <cell r="AJ5">
            <v>1.6849439296071094</v>
          </cell>
          <cell r="AK5">
            <v>0.6474783482005444</v>
          </cell>
          <cell r="AL5">
            <v>0.68356764718467899</v>
          </cell>
          <cell r="AM5">
            <v>0.71424355132119333</v>
          </cell>
          <cell r="AN5">
            <v>0.75574624515294775</v>
          </cell>
          <cell r="AO5">
            <v>0.79183554413708235</v>
          </cell>
        </row>
        <row r="6">
          <cell r="D6" t="str">
            <v>2004 Poseidon Shares Out</v>
          </cell>
          <cell r="G6">
            <v>18</v>
          </cell>
          <cell r="X6" t="str">
            <v>2005E Poseidon Shares Out</v>
          </cell>
          <cell r="AA6">
            <v>18.5</v>
          </cell>
        </row>
        <row r="7">
          <cell r="D7" t="str">
            <v>Current Troy Shares Out</v>
          </cell>
          <cell r="G7">
            <v>4.8740981071428564</v>
          </cell>
          <cell r="I7" t="str">
            <v>Sales/Mktg</v>
          </cell>
          <cell r="N7">
            <v>86.399999999999991</v>
          </cell>
          <cell r="R7">
            <v>60</v>
          </cell>
          <cell r="S7">
            <v>61</v>
          </cell>
          <cell r="T7">
            <v>62.9</v>
          </cell>
          <cell r="U7">
            <v>64</v>
          </cell>
          <cell r="V7">
            <v>65</v>
          </cell>
          <cell r="X7" t="str">
            <v>Am't of Amort. w/1 yr life</v>
          </cell>
          <cell r="AA7">
            <v>1</v>
          </cell>
          <cell r="AC7" t="str">
            <v>Sales/Mktg</v>
          </cell>
          <cell r="AH7">
            <v>94.6</v>
          </cell>
          <cell r="AK7">
            <v>70</v>
          </cell>
          <cell r="AL7">
            <v>72</v>
          </cell>
          <cell r="AM7">
            <v>73.7</v>
          </cell>
          <cell r="AN7">
            <v>76</v>
          </cell>
          <cell r="AO7">
            <v>78</v>
          </cell>
        </row>
        <row r="8">
          <cell r="D8" t="str">
            <v>2004E Poseidon Stand-Alone EPS</v>
          </cell>
          <cell r="G8">
            <v>0.36666666666666714</v>
          </cell>
          <cell r="I8" t="str">
            <v>G &amp; A</v>
          </cell>
          <cell r="N8">
            <v>27</v>
          </cell>
          <cell r="Q8" t="str">
            <v>Low Exchange Ratio</v>
          </cell>
          <cell r="R8">
            <v>-5.7136507658837099E-2</v>
          </cell>
          <cell r="S8">
            <v>-3.7434263638548293E-2</v>
          </cell>
          <cell r="T8">
            <v>0</v>
          </cell>
          <cell r="U8">
            <v>2.167246842231757E-2</v>
          </cell>
          <cell r="V8">
            <v>4.1374712442606376E-2</v>
          </cell>
          <cell r="AC8" t="str">
            <v>G &amp; A</v>
          </cell>
          <cell r="AH8">
            <v>26.5</v>
          </cell>
          <cell r="AJ8" t="str">
            <v>Low Exchange Ratio</v>
          </cell>
          <cell r="AK8">
            <v>-7.1383538769127064E-2</v>
          </cell>
          <cell r="AL8">
            <v>-3.2797842137166411E-2</v>
          </cell>
          <cell r="AM8">
            <v>0</v>
          </cell>
          <cell r="AN8">
            <v>4.437355112675434E-2</v>
          </cell>
          <cell r="AO8">
            <v>8.2959247758714882E-2</v>
          </cell>
        </row>
        <row r="9">
          <cell r="D9" t="str">
            <v>Tax Rate</v>
          </cell>
          <cell r="G9">
            <v>0.45</v>
          </cell>
          <cell r="I9" t="str">
            <v>Development &amp; Support</v>
          </cell>
          <cell r="N9">
            <v>23.3</v>
          </cell>
          <cell r="Q9" t="str">
            <v>High Exchange Ratio</v>
          </cell>
          <cell r="R9">
            <v>-5.336940741508378E-2</v>
          </cell>
          <cell r="S9">
            <v>-3.4966163478847845E-2</v>
          </cell>
          <cell r="T9">
            <v>0</v>
          </cell>
          <cell r="U9">
            <v>2.0243568329859407E-2</v>
          </cell>
          <cell r="V9">
            <v>3.8646812266095287E-2</v>
          </cell>
          <cell r="AC9" t="str">
            <v>Development &amp; Support</v>
          </cell>
          <cell r="AH9">
            <v>25.3</v>
          </cell>
          <cell r="AJ9" t="str">
            <v>High Exchange Ratio</v>
          </cell>
          <cell r="AK9">
            <v>-6.676520312064893E-2</v>
          </cell>
          <cell r="AL9">
            <v>-3.0675904136514331E-2</v>
          </cell>
          <cell r="AM9">
            <v>0</v>
          </cell>
          <cell r="AN9">
            <v>4.1502693831754423E-2</v>
          </cell>
          <cell r="AO9">
            <v>7.7591992815889022E-2</v>
          </cell>
        </row>
        <row r="10">
          <cell r="D10" t="str">
            <v>COGS as % of Sales</v>
          </cell>
          <cell r="G10">
            <v>0.12291537986411363</v>
          </cell>
          <cell r="I10" t="str">
            <v>Amortization</v>
          </cell>
          <cell r="N10">
            <v>1.9</v>
          </cell>
          <cell r="AC10" t="str">
            <v>Amortization</v>
          </cell>
          <cell r="AH10">
            <v>1.5</v>
          </cell>
        </row>
        <row r="11">
          <cell r="D11" t="str">
            <v>Poseidon Pro Forma Ownership</v>
          </cell>
          <cell r="G11">
            <v>0.72</v>
          </cell>
          <cell r="I11" t="str">
            <v>Revised Amortization</v>
          </cell>
          <cell r="N11">
            <v>5.6103828264508913</v>
          </cell>
          <cell r="Q11" t="str">
            <v>2004E Cost Savings Table</v>
          </cell>
          <cell r="AC11" t="str">
            <v>Revised Amortization</v>
          </cell>
          <cell r="AH11">
            <v>4.6103828264508913</v>
          </cell>
          <cell r="AJ11" t="str">
            <v>2005E Cost Savings Table</v>
          </cell>
        </row>
        <row r="12">
          <cell r="D12" t="str">
            <v>Exchange Ratio</v>
          </cell>
          <cell r="G12">
            <v>1.3303681868446706</v>
          </cell>
          <cell r="I12" t="str">
            <v>Synergies</v>
          </cell>
          <cell r="N12">
            <v>-17.5</v>
          </cell>
          <cell r="Q12">
            <v>0.33447043100185364</v>
          </cell>
          <cell r="R12">
            <v>17.5</v>
          </cell>
          <cell r="S12">
            <v>18</v>
          </cell>
          <cell r="T12">
            <v>19</v>
          </cell>
          <cell r="U12">
            <v>20</v>
          </cell>
          <cell r="V12">
            <v>21</v>
          </cell>
          <cell r="AC12" t="str">
            <v>Synergies</v>
          </cell>
          <cell r="AH12">
            <v>-22.9</v>
          </cell>
          <cell r="AJ12">
            <v>0.76364977343365348</v>
          </cell>
          <cell r="AK12">
            <v>22.9</v>
          </cell>
          <cell r="AL12">
            <v>24</v>
          </cell>
          <cell r="AM12">
            <v>25.4</v>
          </cell>
          <cell r="AN12">
            <v>26</v>
          </cell>
          <cell r="AO12">
            <v>27</v>
          </cell>
        </row>
        <row r="13">
          <cell r="I13" t="str">
            <v>Severance and CEO Reserve</v>
          </cell>
          <cell r="N13">
            <v>0.8</v>
          </cell>
          <cell r="Q13">
            <v>1.3303681868446706</v>
          </cell>
          <cell r="R13">
            <v>0.33447043100185364</v>
          </cell>
          <cell r="S13">
            <v>0.34570209757539161</v>
          </cell>
          <cell r="T13">
            <v>0.36816543072246721</v>
          </cell>
          <cell r="U13">
            <v>0.39062876386954293</v>
          </cell>
          <cell r="V13">
            <v>0.41309209701661864</v>
          </cell>
          <cell r="AC13" t="str">
            <v>Severance and CEO Reserve</v>
          </cell>
          <cell r="AH13">
            <v>1</v>
          </cell>
          <cell r="AJ13">
            <v>1.3303681868446706</v>
          </cell>
          <cell r="AK13">
            <v>0.76364977343365348</v>
          </cell>
          <cell r="AL13">
            <v>0.78786493690964365</v>
          </cell>
          <cell r="AM13">
            <v>0.81868423587908623</v>
          </cell>
          <cell r="AN13">
            <v>0.83189250686599003</v>
          </cell>
          <cell r="AO13">
            <v>0.85390629184416322</v>
          </cell>
        </row>
        <row r="14">
          <cell r="I14" t="str">
            <v>Operating Profit</v>
          </cell>
          <cell r="N14">
            <v>14.489617173549121</v>
          </cell>
          <cell r="Q14">
            <v>1.6849439296071094</v>
          </cell>
          <cell r="R14">
            <v>0.31241826691652413</v>
          </cell>
          <cell r="S14">
            <v>0.32290941196327277</v>
          </cell>
          <cell r="T14">
            <v>0.34389170205676978</v>
          </cell>
          <cell r="U14">
            <v>0.36487399215026689</v>
          </cell>
          <cell r="V14">
            <v>0.38585628224376406</v>
          </cell>
          <cell r="AC14" t="str">
            <v>Operating Profit</v>
          </cell>
          <cell r="AH14">
            <v>33.889617173549112</v>
          </cell>
          <cell r="AJ14">
            <v>1.6849439296071094</v>
          </cell>
          <cell r="AK14">
            <v>0.71424355132119333</v>
          </cell>
          <cell r="AL14">
            <v>0.73689205454688977</v>
          </cell>
          <cell r="AM14">
            <v>0.76571742228868578</v>
          </cell>
          <cell r="AN14">
            <v>0.77807115132088389</v>
          </cell>
          <cell r="AO14">
            <v>0.79866069970788101</v>
          </cell>
        </row>
        <row r="15">
          <cell r="D15" t="str">
            <v>Purchase Price</v>
          </cell>
          <cell r="I15" t="str">
            <v>Other</v>
          </cell>
          <cell r="N15">
            <v>0.4</v>
          </cell>
          <cell r="AC15" t="str">
            <v>Other</v>
          </cell>
          <cell r="AH15">
            <v>0.8</v>
          </cell>
        </row>
        <row r="16">
          <cell r="D16" t="str">
            <v>Implied Price Per Share</v>
          </cell>
          <cell r="G16">
            <v>10.5</v>
          </cell>
          <cell r="I16" t="str">
            <v>Pretax</v>
          </cell>
          <cell r="N16">
            <v>14.889617173549121</v>
          </cell>
          <cell r="R16">
            <v>17.5</v>
          </cell>
          <cell r="S16">
            <v>18</v>
          </cell>
          <cell r="T16">
            <v>19</v>
          </cell>
          <cell r="U16">
            <v>20</v>
          </cell>
          <cell r="V16">
            <v>21</v>
          </cell>
          <cell r="AC16" t="str">
            <v>Pretax</v>
          </cell>
          <cell r="AH16">
            <v>34.689617173549109</v>
          </cell>
          <cell r="AK16">
            <v>22.9</v>
          </cell>
          <cell r="AL16">
            <v>24</v>
          </cell>
          <cell r="AM16">
            <v>25.4</v>
          </cell>
          <cell r="AN16">
            <v>26</v>
          </cell>
          <cell r="AO16">
            <v>27</v>
          </cell>
        </row>
        <row r="17">
          <cell r="D17" t="str">
            <v>Total Shares Out.</v>
          </cell>
          <cell r="G17">
            <v>4.8740981071428564</v>
          </cell>
          <cell r="I17" t="str">
            <v>Income Taxes</v>
          </cell>
          <cell r="N17">
            <v>6.700327728097105</v>
          </cell>
          <cell r="Q17" t="str">
            <v>Low Exchange Ratio</v>
          </cell>
          <cell r="R17">
            <v>0</v>
          </cell>
          <cell r="S17">
            <v>1.1231666573537968E-2</v>
          </cell>
          <cell r="T17">
            <v>3.3694999720613572E-2</v>
          </cell>
          <cell r="U17">
            <v>5.6158332867689287E-2</v>
          </cell>
          <cell r="V17">
            <v>7.8621666014765001E-2</v>
          </cell>
          <cell r="AC17" t="str">
            <v>Income Taxes</v>
          </cell>
          <cell r="AH17">
            <v>15.610327728097099</v>
          </cell>
          <cell r="AJ17" t="str">
            <v>Low Exchange Ratio</v>
          </cell>
          <cell r="AK17">
            <v>0</v>
          </cell>
          <cell r="AL17">
            <v>2.4215163475990176E-2</v>
          </cell>
          <cell r="AM17">
            <v>5.5034462445432752E-2</v>
          </cell>
          <cell r="AN17">
            <v>6.8242733432336555E-2</v>
          </cell>
          <cell r="AO17">
            <v>9.0256518410509745E-2</v>
          </cell>
        </row>
        <row r="18">
          <cell r="D18" t="str">
            <v>Equity Value</v>
          </cell>
          <cell r="G18">
            <v>51.178030124999992</v>
          </cell>
          <cell r="I18" t="str">
            <v>Net Income</v>
          </cell>
          <cell r="N18">
            <v>8.1892894454520153</v>
          </cell>
          <cell r="Q18" t="str">
            <v>High Exchange Ratio</v>
          </cell>
          <cell r="R18">
            <v>0</v>
          </cell>
          <cell r="S18">
            <v>1.049114504674864E-2</v>
          </cell>
          <cell r="T18">
            <v>3.1473435140245642E-2</v>
          </cell>
          <cell r="U18">
            <v>5.2455725233742756E-2</v>
          </cell>
          <cell r="V18">
            <v>7.3438015327239925E-2</v>
          </cell>
          <cell r="AC18" t="str">
            <v>Net Income</v>
          </cell>
          <cell r="AH18">
            <v>19.079289445452012</v>
          </cell>
          <cell r="AJ18" t="str">
            <v>High Exchange Ratio</v>
          </cell>
          <cell r="AK18">
            <v>0</v>
          </cell>
          <cell r="AL18">
            <v>2.2648503225696448E-2</v>
          </cell>
          <cell r="AM18">
            <v>5.1473870967492452E-2</v>
          </cell>
          <cell r="AN18">
            <v>6.3827599999690565E-2</v>
          </cell>
          <cell r="AO18">
            <v>8.4417148386687679E-2</v>
          </cell>
        </row>
        <row r="20">
          <cell r="D20" t="str">
            <v>Acquisition Costs</v>
          </cell>
          <cell r="G20">
            <v>2.5</v>
          </cell>
          <cell r="I20" t="str">
            <v>Shares Issued</v>
          </cell>
          <cell r="N20">
            <v>6.4843450613026832</v>
          </cell>
          <cell r="Q20" t="str">
            <v>2004E Intangible Allocation Table</v>
          </cell>
          <cell r="AC20" t="str">
            <v>Shares Issued</v>
          </cell>
          <cell r="AH20">
            <v>6.4843450613026832</v>
          </cell>
          <cell r="AJ20" t="str">
            <v>2005E Intangible Allocation Table</v>
          </cell>
        </row>
        <row r="21">
          <cell r="D21" t="str">
            <v>Total Deal Cost</v>
          </cell>
          <cell r="G21">
            <v>53.678030124999992</v>
          </cell>
          <cell r="I21" t="str">
            <v>PF Shares Out</v>
          </cell>
          <cell r="N21">
            <v>24.484345061302683</v>
          </cell>
          <cell r="Q21">
            <v>0.33447043100185364</v>
          </cell>
          <cell r="R21">
            <v>0.4</v>
          </cell>
          <cell r="S21">
            <v>0.45</v>
          </cell>
          <cell r="T21">
            <v>0.5</v>
          </cell>
          <cell r="U21">
            <v>0.55000000000000004</v>
          </cell>
          <cell r="V21">
            <v>0.64794566512779583</v>
          </cell>
          <cell r="AC21" t="str">
            <v>PF Shares Out</v>
          </cell>
          <cell r="AH21">
            <v>24.984345061302683</v>
          </cell>
          <cell r="AJ21">
            <v>0.76364977343365348</v>
          </cell>
          <cell r="AK21">
            <v>0.4</v>
          </cell>
          <cell r="AL21">
            <v>0.45</v>
          </cell>
          <cell r="AM21">
            <v>0.5</v>
          </cell>
          <cell r="AN21">
            <v>0.55000000000000004</v>
          </cell>
          <cell r="AO21">
            <v>0.64794566512779583</v>
          </cell>
        </row>
        <row r="22">
          <cell r="I22" t="str">
            <v>PF EPS</v>
          </cell>
          <cell r="N22">
            <v>0.33447043100185364</v>
          </cell>
          <cell r="Q22">
            <v>1.3303681868446706</v>
          </cell>
          <cell r="R22">
            <v>0.35967601070449318</v>
          </cell>
          <cell r="S22">
            <v>0.34707322085317349</v>
          </cell>
          <cell r="T22">
            <v>0.33447043100185364</v>
          </cell>
          <cell r="U22">
            <v>0.32186764115053357</v>
          </cell>
          <cell r="V22">
            <v>0.29717986846146632</v>
          </cell>
          <cell r="AC22" t="str">
            <v>PF EPS</v>
          </cell>
          <cell r="AH22">
            <v>0.76364977343365348</v>
          </cell>
          <cell r="AJ22">
            <v>1.3303681868446706</v>
          </cell>
          <cell r="AK22">
            <v>0.78835092567099818</v>
          </cell>
          <cell r="AL22">
            <v>0.77600034955232577</v>
          </cell>
          <cell r="AM22">
            <v>0.76364977343365348</v>
          </cell>
          <cell r="AN22">
            <v>0.75129919731498096</v>
          </cell>
          <cell r="AO22">
            <v>0.72710548946188369</v>
          </cell>
        </row>
        <row r="23">
          <cell r="D23" t="str">
            <v>Net tangible assets acquired</v>
          </cell>
          <cell r="G23">
            <v>3.4089999999999998</v>
          </cell>
          <cell r="I23" t="str">
            <v>Accretion/(Dilution)</v>
          </cell>
          <cell r="N23">
            <v>-8.7807915449491292E-2</v>
          </cell>
          <cell r="Q23">
            <v>1.6849439296071094</v>
          </cell>
          <cell r="R23">
            <v>0.33596200291655731</v>
          </cell>
          <cell r="S23">
            <v>0.32419013491654081</v>
          </cell>
          <cell r="T23">
            <v>0.31241826691652413</v>
          </cell>
          <cell r="U23">
            <v>0.30064639891650724</v>
          </cell>
          <cell r="V23">
            <v>0.27758633009534217</v>
          </cell>
          <cell r="AC23" t="str">
            <v>Accretion/(Dilution)</v>
          </cell>
          <cell r="AH23">
            <v>1.0826812002735977</v>
          </cell>
          <cell r="AJ23">
            <v>1.6849439296071094</v>
          </cell>
          <cell r="AK23">
            <v>0.73734660105615057</v>
          </cell>
          <cell r="AL23">
            <v>0.72579507618867189</v>
          </cell>
          <cell r="AM23">
            <v>0.71424355132119333</v>
          </cell>
          <cell r="AN23">
            <v>0.70269202645371454</v>
          </cell>
          <cell r="AO23">
            <v>0.68006359072600464</v>
          </cell>
        </row>
        <row r="24">
          <cell r="D24" t="str">
            <v>Acquired Intangibles</v>
          </cell>
          <cell r="G24">
            <v>25.134515062499997</v>
          </cell>
        </row>
        <row r="25">
          <cell r="D25" t="str">
            <v>WA Amortization Period</v>
          </cell>
          <cell r="G25">
            <v>4.4800000000000004</v>
          </cell>
          <cell r="R25">
            <v>0.4</v>
          </cell>
          <cell r="S25">
            <v>0.45</v>
          </cell>
          <cell r="T25">
            <v>0.5</v>
          </cell>
          <cell r="U25">
            <v>0.55000000000000004</v>
          </cell>
          <cell r="V25">
            <v>0.64794566512779583</v>
          </cell>
          <cell r="AK25">
            <v>0.4</v>
          </cell>
          <cell r="AL25">
            <v>0.45</v>
          </cell>
          <cell r="AM25">
            <v>0.5</v>
          </cell>
          <cell r="AN25">
            <v>0.55000000000000004</v>
          </cell>
          <cell r="AO25">
            <v>0.64794566512779583</v>
          </cell>
        </row>
        <row r="26">
          <cell r="Q26" t="str">
            <v>Low Exchange Ratio</v>
          </cell>
          <cell r="R26">
            <v>2.5205579702639536E-2</v>
          </cell>
          <cell r="S26">
            <v>1.2602789851319851E-2</v>
          </cell>
          <cell r="T26">
            <v>0</v>
          </cell>
          <cell r="U26">
            <v>-1.2602789851320073E-2</v>
          </cell>
          <cell r="V26">
            <v>-3.7290562540387318E-2</v>
          </cell>
          <cell r="AJ26" t="str">
            <v>Low Exchange Ratio</v>
          </cell>
          <cell r="AK26">
            <v>2.4701152237344703E-2</v>
          </cell>
          <cell r="AL26">
            <v>1.2350576118672296E-2</v>
          </cell>
          <cell r="AM26">
            <v>0</v>
          </cell>
          <cell r="AN26">
            <v>-1.2350576118672518E-2</v>
          </cell>
          <cell r="AO26">
            <v>-3.6544283971769786E-2</v>
          </cell>
        </row>
        <row r="27">
          <cell r="Q27" t="str">
            <v>High Exchange Ratio</v>
          </cell>
          <cell r="R27">
            <v>2.3543736000033177E-2</v>
          </cell>
          <cell r="S27">
            <v>1.1771868000016672E-2</v>
          </cell>
          <cell r="T27">
            <v>0</v>
          </cell>
          <cell r="U27">
            <v>-1.1771868000016894E-2</v>
          </cell>
          <cell r="V27">
            <v>-3.4831936821181964E-2</v>
          </cell>
          <cell r="AJ27" t="str">
            <v>High Exchange Ratio</v>
          </cell>
          <cell r="AK27">
            <v>2.3103049734957248E-2</v>
          </cell>
          <cell r="AL27">
            <v>1.1551524867478569E-2</v>
          </cell>
          <cell r="AM27">
            <v>0</v>
          </cell>
          <cell r="AN27">
            <v>-1.1551524867478791E-2</v>
          </cell>
          <cell r="AO27">
            <v>-3.4179960595188685E-2</v>
          </cell>
        </row>
        <row r="29">
          <cell r="D29" t="str">
            <v>Revenue Sensitivity Analysis</v>
          </cell>
          <cell r="Q29" t="str">
            <v>2004E Share Buy-Back Table</v>
          </cell>
          <cell r="AJ29" t="str">
            <v>2004E Share Buy-Back Table</v>
          </cell>
        </row>
        <row r="30">
          <cell r="C30" t="str">
            <v>Implied</v>
          </cell>
          <cell r="H30" t="str">
            <v>Implied</v>
          </cell>
          <cell r="Q30" t="str">
            <v>Assumed Poseidon PF Share Price</v>
          </cell>
          <cell r="V30">
            <v>7</v>
          </cell>
          <cell r="AJ30" t="str">
            <v>Assumed Poseidon PF Share Price</v>
          </cell>
          <cell r="AO30">
            <v>7</v>
          </cell>
        </row>
        <row r="31">
          <cell r="C31" t="str">
            <v>Price Pd.</v>
          </cell>
          <cell r="D31" t="str">
            <v>Poseidon/Troy</v>
          </cell>
          <cell r="E31" t="str">
            <v>Troy/Poseidon</v>
          </cell>
          <cell r="F31" t="str">
            <v>Pro Forma Ownership</v>
          </cell>
          <cell r="H31" t="str">
            <v>Shares</v>
          </cell>
          <cell r="J31" t="str">
            <v>Target 2004 Revenue</v>
          </cell>
          <cell r="Q31" t="str">
            <v>$ Spent on Repurchase</v>
          </cell>
          <cell r="AJ31" t="str">
            <v>$ Spent on Repurchase</v>
          </cell>
        </row>
        <row r="32">
          <cell r="C32" t="str">
            <v>Per Share</v>
          </cell>
          <cell r="D32" t="str">
            <v>Ex Ratio</v>
          </cell>
          <cell r="E32" t="str">
            <v>Ex Ratio</v>
          </cell>
          <cell r="F32" t="str">
            <v>Poseidon</v>
          </cell>
          <cell r="G32" t="str">
            <v>Troy</v>
          </cell>
          <cell r="H32" t="str">
            <v>Issued</v>
          </cell>
          <cell r="I32">
            <v>-8.7807915449491292E-2</v>
          </cell>
          <cell r="J32">
            <v>58</v>
          </cell>
          <cell r="K32">
            <v>60</v>
          </cell>
          <cell r="L32">
            <v>62.9</v>
          </cell>
          <cell r="M32">
            <v>64</v>
          </cell>
          <cell r="N32">
            <v>66</v>
          </cell>
          <cell r="O32">
            <v>68</v>
          </cell>
          <cell r="R32">
            <v>0</v>
          </cell>
          <cell r="S32">
            <v>2</v>
          </cell>
          <cell r="T32">
            <v>3</v>
          </cell>
          <cell r="U32">
            <v>4</v>
          </cell>
          <cell r="V32">
            <v>5</v>
          </cell>
          <cell r="AK32">
            <v>0</v>
          </cell>
          <cell r="AL32">
            <v>2</v>
          </cell>
          <cell r="AM32">
            <v>3</v>
          </cell>
          <cell r="AN32">
            <v>4</v>
          </cell>
          <cell r="AO32">
            <v>5</v>
          </cell>
        </row>
        <row r="33">
          <cell r="C33">
            <v>11.661644626459724</v>
          </cell>
          <cell r="D33">
            <v>0.69629972959183672</v>
          </cell>
          <cell r="E33">
            <v>1.4361631313374044</v>
          </cell>
          <cell r="F33">
            <v>0.72</v>
          </cell>
          <cell r="G33">
            <v>0.28000000000000003</v>
          </cell>
          <cell r="H33">
            <v>7</v>
          </cell>
          <cell r="I33">
            <v>7</v>
          </cell>
          <cell r="J33">
            <v>-0.36448584790700378</v>
          </cell>
          <cell r="K33">
            <v>-0.25923569349069719</v>
          </cell>
          <cell r="L33">
            <v>-0.10662296958705408</v>
          </cell>
          <cell r="M33">
            <v>-4.8735384658085912E-2</v>
          </cell>
          <cell r="N33">
            <v>5.6514769758220673E-2</v>
          </cell>
          <cell r="O33">
            <v>0.16176492417452715</v>
          </cell>
          <cell r="R33">
            <v>0</v>
          </cell>
          <cell r="S33">
            <v>0.2857142857142857</v>
          </cell>
          <cell r="T33">
            <v>0.42857142857142855</v>
          </cell>
          <cell r="U33">
            <v>0.5714285714285714</v>
          </cell>
          <cell r="V33">
            <v>0.7142857142857143</v>
          </cell>
          <cell r="AK33">
            <v>0</v>
          </cell>
          <cell r="AL33">
            <v>0.2857142857142857</v>
          </cell>
          <cell r="AM33">
            <v>0.42857142857142855</v>
          </cell>
          <cell r="AN33">
            <v>0.5714285714285714</v>
          </cell>
          <cell r="AO33">
            <v>0.7142857142857143</v>
          </cell>
        </row>
        <row r="34">
          <cell r="C34">
            <v>11.952894492255426</v>
          </cell>
          <cell r="D34">
            <v>0.67933336191172344</v>
          </cell>
          <cell r="E34">
            <v>1.4720313414107666</v>
          </cell>
          <cell r="F34">
            <v>0.71499999999999997</v>
          </cell>
          <cell r="G34">
            <v>0.28500000000000003</v>
          </cell>
          <cell r="H34">
            <v>7.1748251748251768</v>
          </cell>
          <cell r="I34">
            <v>7.1748251748251768</v>
          </cell>
          <cell r="J34">
            <v>-0.36889914062987195</v>
          </cell>
          <cell r="K34">
            <v>-0.26437989006367857</v>
          </cell>
          <cell r="L34">
            <v>-0.11282697674269959</v>
          </cell>
          <cell r="M34">
            <v>-5.53413889312937E-2</v>
          </cell>
          <cell r="N34">
            <v>4.9177861634899678E-2</v>
          </cell>
          <cell r="O34">
            <v>0.15369711220109306</v>
          </cell>
        </row>
        <row r="35">
          <cell r="C35">
            <v>12.248246468836978</v>
          </cell>
          <cell r="D35">
            <v>0.66295204139299369</v>
          </cell>
          <cell r="E35">
            <v>1.5084047375414995</v>
          </cell>
          <cell r="F35">
            <v>0.71</v>
          </cell>
          <cell r="G35">
            <v>0.29000000000000004</v>
          </cell>
          <cell r="H35">
            <v>7.3521126760563398</v>
          </cell>
          <cell r="I35">
            <v>7.3521126760563398</v>
          </cell>
          <cell r="J35">
            <v>-0.37331243335273989</v>
          </cell>
          <cell r="K35">
            <v>-0.26952408663665983</v>
          </cell>
          <cell r="L35">
            <v>-0.11903098389834499</v>
          </cell>
          <cell r="M35">
            <v>-6.1947393204501378E-2</v>
          </cell>
          <cell r="N35">
            <v>4.1840953511578904E-2</v>
          </cell>
          <cell r="O35">
            <v>0.14562930022765874</v>
          </cell>
          <cell r="R35">
            <v>6.4843450613026832</v>
          </cell>
          <cell r="AK35">
            <v>6.4843450613026832</v>
          </cell>
        </row>
        <row r="36">
          <cell r="C36">
            <v>12.547787835157278</v>
          </cell>
          <cell r="D36">
            <v>0.64712601987489871</v>
          </cell>
          <cell r="E36">
            <v>1.5452940683691228</v>
          </cell>
          <cell r="F36">
            <v>0.70499999999999996</v>
          </cell>
          <cell r="G36">
            <v>0.29500000000000004</v>
          </cell>
          <cell r="H36">
            <v>7.5319148936170244</v>
          </cell>
          <cell r="I36">
            <v>7.5319148936170244</v>
          </cell>
          <cell r="J36">
            <v>-0.37772572607560795</v>
          </cell>
          <cell r="K36">
            <v>-0.27466828320964098</v>
          </cell>
          <cell r="L36">
            <v>-0.1252349910539905</v>
          </cell>
          <cell r="M36">
            <v>-6.8553397477709166E-2</v>
          </cell>
          <cell r="N36">
            <v>3.4504045388257909E-2</v>
          </cell>
          <cell r="O36">
            <v>0.13756148825422443</v>
          </cell>
          <cell r="Q36">
            <v>1.3303681868446706</v>
          </cell>
          <cell r="R36">
            <v>6.4843450613026832</v>
          </cell>
          <cell r="AJ36">
            <v>1.3303681868446706</v>
          </cell>
          <cell r="AK36">
            <v>6.4843450613026832</v>
          </cell>
        </row>
        <row r="37">
          <cell r="C37">
            <v>12.851608363853575</v>
          </cell>
          <cell r="D37">
            <v>0.6318275324074073</v>
          </cell>
          <cell r="E37">
            <v>1.5827103896371397</v>
          </cell>
          <cell r="F37">
            <v>0.7</v>
          </cell>
          <cell r="G37">
            <v>0.30000000000000004</v>
          </cell>
          <cell r="H37">
            <v>7.7142857142857153</v>
          </cell>
          <cell r="I37">
            <v>7.7142857142857153</v>
          </cell>
          <cell r="J37">
            <v>-0.382139018798476</v>
          </cell>
          <cell r="K37">
            <v>-0.27981247978262236</v>
          </cell>
          <cell r="L37">
            <v>-0.13143899820963578</v>
          </cell>
          <cell r="M37">
            <v>-7.5159401750916732E-2</v>
          </cell>
          <cell r="N37">
            <v>2.7167137264936914E-2</v>
          </cell>
          <cell r="O37">
            <v>0.12949367628079034</v>
          </cell>
          <cell r="Q37">
            <v>1.6849439296071094</v>
          </cell>
          <cell r="R37">
            <v>8.2125820179398588</v>
          </cell>
          <cell r="AJ37">
            <v>1.6849439296071094</v>
          </cell>
          <cell r="AK37">
            <v>8.2125820179398588</v>
          </cell>
        </row>
        <row r="38">
          <cell r="C38">
            <v>13.159800410948389</v>
          </cell>
          <cell r="D38">
            <v>0.61703063469294794</v>
          </cell>
          <cell r="E38">
            <v>1.6206650752399492</v>
          </cell>
          <cell r="F38">
            <v>0.69499999999999995</v>
          </cell>
          <cell r="G38">
            <v>0.30500000000000005</v>
          </cell>
          <cell r="H38">
            <v>7.8992805755395707</v>
          </cell>
          <cell r="I38">
            <v>7.8992805755395707</v>
          </cell>
          <cell r="J38">
            <v>-0.38655231152134395</v>
          </cell>
          <cell r="K38">
            <v>-0.28495667635560373</v>
          </cell>
          <cell r="L38">
            <v>-0.13764300536528129</v>
          </cell>
          <cell r="M38">
            <v>-8.1765406024124632E-2</v>
          </cell>
          <cell r="N38">
            <v>1.9830229141615918E-2</v>
          </cell>
          <cell r="O38">
            <v>0.12142586430735602</v>
          </cell>
          <cell r="Q38" t="str">
            <v>PF Shares Out</v>
          </cell>
          <cell r="AJ38" t="str">
            <v>PF Shares Out</v>
          </cell>
        </row>
        <row r="39">
          <cell r="C39">
            <v>13.47245900945037</v>
          </cell>
          <cell r="D39">
            <v>0.60271105625960031</v>
          </cell>
          <cell r="E39">
            <v>1.6591698287500454</v>
          </cell>
          <cell r="F39">
            <v>0.69</v>
          </cell>
          <cell r="G39">
            <v>0.31000000000000005</v>
          </cell>
          <cell r="H39">
            <v>8.0869565217391326</v>
          </cell>
          <cell r="I39">
            <v>8.0869565217391326</v>
          </cell>
          <cell r="J39">
            <v>-0.39096560424421212</v>
          </cell>
          <cell r="K39">
            <v>-0.29010087292858489</v>
          </cell>
          <cell r="L39">
            <v>-0.14384701252092691</v>
          </cell>
          <cell r="M39">
            <v>-8.837141029733242E-2</v>
          </cell>
          <cell r="N39">
            <v>1.2493321018294923E-2</v>
          </cell>
          <cell r="O39">
            <v>0.11335805233392171</v>
          </cell>
          <cell r="Q39">
            <v>1.3303681868446706</v>
          </cell>
          <cell r="R39">
            <v>24.484345061302683</v>
          </cell>
          <cell r="S39">
            <v>24.198630775588398</v>
          </cell>
          <cell r="T39">
            <v>24.055773632731256</v>
          </cell>
          <cell r="U39">
            <v>23.91291648987411</v>
          </cell>
          <cell r="V39">
            <v>23.770059347016968</v>
          </cell>
          <cell r="AJ39">
            <v>1.3303681868446706</v>
          </cell>
          <cell r="AK39">
            <v>24.984345061302683</v>
          </cell>
          <cell r="AL39">
            <v>24.698630775588398</v>
          </cell>
          <cell r="AM39">
            <v>24.555773632731256</v>
          </cell>
          <cell r="AN39">
            <v>24.41291648987411</v>
          </cell>
          <cell r="AO39">
            <v>24.270059347016968</v>
          </cell>
        </row>
        <row r="40">
          <cell r="C40">
            <v>13.789681967054566</v>
          </cell>
          <cell r="D40">
            <v>0.58884606761778768</v>
          </cell>
          <cell r="E40">
            <v>1.6982366954500696</v>
          </cell>
          <cell r="F40">
            <v>0.68499999999999994</v>
          </cell>
          <cell r="G40">
            <v>0.31500000000000006</v>
          </cell>
          <cell r="H40">
            <v>8.2773722627737243</v>
          </cell>
          <cell r="I40">
            <v>8.2773722627737243</v>
          </cell>
          <cell r="J40">
            <v>-0.39537889696708006</v>
          </cell>
          <cell r="K40">
            <v>-0.29524506950156615</v>
          </cell>
          <cell r="L40">
            <v>-0.15005101967657219</v>
          </cell>
          <cell r="M40">
            <v>-9.4977414570539986E-2</v>
          </cell>
          <cell r="N40">
            <v>5.1564128949739274E-3</v>
          </cell>
          <cell r="O40">
            <v>0.10529024036048762</v>
          </cell>
          <cell r="Q40">
            <v>1.6849439296071094</v>
          </cell>
          <cell r="R40">
            <v>26.212582017939859</v>
          </cell>
          <cell r="S40">
            <v>25.926867732225574</v>
          </cell>
          <cell r="T40">
            <v>25.784010589368432</v>
          </cell>
          <cell r="U40">
            <v>25.641153446511286</v>
          </cell>
          <cell r="V40">
            <v>25.498296303654143</v>
          </cell>
          <cell r="AJ40">
            <v>1.6849439296071094</v>
          </cell>
          <cell r="AK40">
            <v>26.712582017939859</v>
          </cell>
          <cell r="AL40">
            <v>26.426867732225574</v>
          </cell>
          <cell r="AM40">
            <v>26.284010589368432</v>
          </cell>
          <cell r="AN40">
            <v>26.141153446511286</v>
          </cell>
          <cell r="AO40">
            <v>25.998296303654143</v>
          </cell>
        </row>
        <row r="41">
          <cell r="C41">
            <v>14.111569968152949</v>
          </cell>
          <cell r="D41">
            <v>0.57541435987103151</v>
          </cell>
          <cell r="E41">
            <v>1.7378780748956832</v>
          </cell>
          <cell r="F41">
            <v>0.67999999999999994</v>
          </cell>
          <cell r="G41">
            <v>0.32000000000000006</v>
          </cell>
          <cell r="H41">
            <v>8.4705882352941195</v>
          </cell>
          <cell r="I41">
            <v>8.4705882352941195</v>
          </cell>
          <cell r="J41">
            <v>-0.39979218968994812</v>
          </cell>
          <cell r="K41">
            <v>-0.30038926607454741</v>
          </cell>
          <cell r="L41">
            <v>-0.1562550268322177</v>
          </cell>
          <cell r="M41">
            <v>-0.10158341884374777</v>
          </cell>
          <cell r="N41">
            <v>-2.180495228347068E-3</v>
          </cell>
          <cell r="O41">
            <v>9.7222428387053306E-2</v>
          </cell>
          <cell r="Q41" t="str">
            <v>PF EPS</v>
          </cell>
          <cell r="AJ41" t="str">
            <v>PF EPS</v>
          </cell>
        </row>
        <row r="42">
          <cell r="C42">
            <v>14.438226680378708</v>
          </cell>
          <cell r="D42">
            <v>0.56239593543956035</v>
          </cell>
          <cell r="E42">
            <v>1.7781067340367864</v>
          </cell>
          <cell r="F42">
            <v>0.67499999999999993</v>
          </cell>
          <cell r="G42">
            <v>0.32500000000000007</v>
          </cell>
          <cell r="H42">
            <v>8.6666666666666679</v>
          </cell>
          <cell r="I42">
            <v>8.6666666666666679</v>
          </cell>
          <cell r="J42">
            <v>-0.40420548241281617</v>
          </cell>
          <cell r="K42">
            <v>-0.30553346264752868</v>
          </cell>
          <cell r="L42">
            <v>-0.1624590339878631</v>
          </cell>
          <cell r="M42">
            <v>-0.10818942311695545</v>
          </cell>
          <cell r="N42">
            <v>-9.5174033516679524E-3</v>
          </cell>
          <cell r="O42">
            <v>8.9154616413619214E-2</v>
          </cell>
          <cell r="Q42">
            <v>1.3303681868446706</v>
          </cell>
          <cell r="R42">
            <v>0.33447043100185364</v>
          </cell>
          <cell r="S42">
            <v>0.33841953792333485</v>
          </cell>
          <cell r="T42">
            <v>0.34042926951679231</v>
          </cell>
          <cell r="U42">
            <v>0.34246301361524673</v>
          </cell>
          <cell r="V42">
            <v>0.34452120316139356</v>
          </cell>
          <cell r="AJ42">
            <v>1.3303681868446706</v>
          </cell>
          <cell r="AK42">
            <v>0.76364977343365348</v>
          </cell>
          <cell r="AL42">
            <v>0.77248369024203467</v>
          </cell>
          <cell r="AM42">
            <v>0.77697773773335954</v>
          </cell>
          <cell r="AN42">
            <v>0.78152438088933951</v>
          </cell>
          <cell r="AO42">
            <v>0.7861245484674535</v>
          </cell>
        </row>
        <row r="43">
          <cell r="C43">
            <v>14.769758865921272</v>
          </cell>
          <cell r="D43">
            <v>0.54977200871813359</v>
          </cell>
          <cell r="E43">
            <v>1.8189358209262647</v>
          </cell>
          <cell r="F43">
            <v>0.66999999999999993</v>
          </cell>
          <cell r="G43">
            <v>0.33000000000000007</v>
          </cell>
          <cell r="H43">
            <v>8.8656716417910459</v>
          </cell>
          <cell r="I43">
            <v>8.8656716417910459</v>
          </cell>
          <cell r="J43">
            <v>-0.40861877513568412</v>
          </cell>
          <cell r="K43">
            <v>-0.31067765922050983</v>
          </cell>
          <cell r="L43">
            <v>-0.16866304114350861</v>
          </cell>
          <cell r="M43">
            <v>-0.11479542739016324</v>
          </cell>
          <cell r="N43">
            <v>-1.6854311474988948E-2</v>
          </cell>
          <cell r="O43">
            <v>8.1086804440184901E-2</v>
          </cell>
          <cell r="Q43">
            <v>1.6849439296071094</v>
          </cell>
          <cell r="R43">
            <v>0.31241826691652413</v>
          </cell>
          <cell r="S43">
            <v>0.31586111866776756</v>
          </cell>
          <cell r="T43">
            <v>0.31761115739025952</v>
          </cell>
          <cell r="U43">
            <v>0.31938069644703299</v>
          </cell>
          <cell r="V43">
            <v>0.32117006359669659</v>
          </cell>
          <cell r="AJ43">
            <v>1.6849439296071094</v>
          </cell>
          <cell r="AK43">
            <v>0.71424355132119333</v>
          </cell>
          <cell r="AL43">
            <v>0.7219656010230171</v>
          </cell>
          <cell r="AM43">
            <v>0.72588958144649951</v>
          </cell>
          <cell r="AN43">
            <v>0.72985644969687724</v>
          </cell>
          <cell r="AO43">
            <v>0.73386691276267813</v>
          </cell>
        </row>
        <row r="46">
          <cell r="R46">
            <v>0</v>
          </cell>
          <cell r="S46">
            <v>2</v>
          </cell>
          <cell r="T46">
            <v>3</v>
          </cell>
          <cell r="U46">
            <v>4</v>
          </cell>
          <cell r="V46">
            <v>5</v>
          </cell>
          <cell r="AK46">
            <v>0</v>
          </cell>
          <cell r="AL46">
            <v>2</v>
          </cell>
          <cell r="AM46">
            <v>3</v>
          </cell>
          <cell r="AN46">
            <v>4</v>
          </cell>
          <cell r="AO46">
            <v>5</v>
          </cell>
        </row>
        <row r="47">
          <cell r="D47" t="str">
            <v>Synergy Sensitivity Analysis</v>
          </cell>
          <cell r="Q47" t="str">
            <v>Low Exchange Ratio</v>
          </cell>
          <cell r="R47">
            <v>0</v>
          </cell>
          <cell r="S47">
            <v>3.9491069214812047E-3</v>
          </cell>
          <cell r="T47">
            <v>5.9588385149386691E-3</v>
          </cell>
          <cell r="U47">
            <v>7.9925826133930844E-3</v>
          </cell>
          <cell r="V47">
            <v>1.0050772159539922E-2</v>
          </cell>
          <cell r="AJ47" t="str">
            <v>Low Exchange Ratio</v>
          </cell>
          <cell r="AK47">
            <v>0</v>
          </cell>
          <cell r="AL47">
            <v>8.8339168083811925E-3</v>
          </cell>
          <cell r="AM47">
            <v>1.3327964299706063E-2</v>
          </cell>
          <cell r="AN47">
            <v>1.7874607455686031E-2</v>
          </cell>
          <cell r="AO47">
            <v>2.2474775033800021E-2</v>
          </cell>
        </row>
        <row r="48">
          <cell r="C48" t="str">
            <v>Implied</v>
          </cell>
          <cell r="H48" t="str">
            <v>Implied</v>
          </cell>
          <cell r="Q48" t="str">
            <v>High Exchange Ratio</v>
          </cell>
          <cell r="R48">
            <v>0</v>
          </cell>
          <cell r="S48">
            <v>3.4428517512434254E-3</v>
          </cell>
          <cell r="T48">
            <v>5.1928904737353898E-3</v>
          </cell>
          <cell r="U48">
            <v>6.9624295305088513E-3</v>
          </cell>
          <cell r="V48">
            <v>8.7517966801724523E-3</v>
          </cell>
          <cell r="AJ48" t="str">
            <v>High Exchange Ratio</v>
          </cell>
          <cell r="AK48">
            <v>0</v>
          </cell>
          <cell r="AL48">
            <v>7.7220497018237744E-3</v>
          </cell>
          <cell r="AM48">
            <v>1.1646030125306184E-2</v>
          </cell>
          <cell r="AN48">
            <v>1.5612898375683915E-2</v>
          </cell>
          <cell r="AO48">
            <v>1.9623361441484799E-2</v>
          </cell>
        </row>
        <row r="49">
          <cell r="C49" t="str">
            <v>Price Pd.</v>
          </cell>
          <cell r="D49" t="str">
            <v>Poseidon/Troy</v>
          </cell>
          <cell r="E49" t="str">
            <v>Troy/Poseidon</v>
          </cell>
          <cell r="F49" t="str">
            <v>Implied Ownership</v>
          </cell>
          <cell r="H49" t="str">
            <v>Shares</v>
          </cell>
          <cell r="J49" t="str">
            <v>Estimated 2004 Cost Savings</v>
          </cell>
        </row>
        <row r="50">
          <cell r="C50" t="str">
            <v>Per Share</v>
          </cell>
          <cell r="D50" t="str">
            <v>Ex Ratio</v>
          </cell>
          <cell r="E50" t="str">
            <v>Ex Ratio</v>
          </cell>
          <cell r="F50" t="str">
            <v>Poseidon</v>
          </cell>
          <cell r="G50" t="str">
            <v>Troy</v>
          </cell>
          <cell r="H50" t="str">
            <v>Issued</v>
          </cell>
          <cell r="I50">
            <v>-8.7807915449491292E-2</v>
          </cell>
          <cell r="J50">
            <v>15</v>
          </cell>
          <cell r="K50">
            <v>17.5</v>
          </cell>
          <cell r="L50">
            <v>20.5</v>
          </cell>
          <cell r="M50">
            <v>22.5</v>
          </cell>
          <cell r="N50">
            <v>25</v>
          </cell>
          <cell r="O50">
            <v>27.5</v>
          </cell>
        </row>
        <row r="51">
          <cell r="C51">
            <v>11.661644626459724</v>
          </cell>
          <cell r="D51">
            <v>0.69629972959183672</v>
          </cell>
          <cell r="E51">
            <v>1.4361631313374044</v>
          </cell>
          <cell r="F51">
            <v>0.72</v>
          </cell>
          <cell r="G51">
            <v>0.28000000000000003</v>
          </cell>
          <cell r="H51">
            <v>7</v>
          </cell>
          <cell r="I51">
            <v>7</v>
          </cell>
          <cell r="J51">
            <v>-0.25662296958705444</v>
          </cell>
          <cell r="K51">
            <v>-0.10662296958705408</v>
          </cell>
          <cell r="L51">
            <v>7.3377030412945743E-2</v>
          </cell>
          <cell r="M51">
            <v>0.19337703041294563</v>
          </cell>
          <cell r="N51">
            <v>0.34337703041294532</v>
          </cell>
          <cell r="O51">
            <v>0.49337703041294523</v>
          </cell>
        </row>
        <row r="52">
          <cell r="C52">
            <v>11.952894492255426</v>
          </cell>
          <cell r="D52">
            <v>0.67933336191172344</v>
          </cell>
          <cell r="E52">
            <v>1.4720313414107666</v>
          </cell>
          <cell r="F52">
            <v>0.71499999999999997</v>
          </cell>
          <cell r="G52">
            <v>0.28500000000000003</v>
          </cell>
          <cell r="H52">
            <v>7.1748251748251768</v>
          </cell>
          <cell r="I52">
            <v>7.1748251748251768</v>
          </cell>
          <cell r="J52">
            <v>-0.26178531007603323</v>
          </cell>
          <cell r="K52">
            <v>-0.11282697674269959</v>
          </cell>
          <cell r="L52">
            <v>6.5923023257300262E-2</v>
          </cell>
          <cell r="M52">
            <v>0.18508968992396668</v>
          </cell>
          <cell r="N52">
            <v>0.33404802325729976</v>
          </cell>
          <cell r="O52">
            <v>0.48300635659063307</v>
          </cell>
        </row>
        <row r="53">
          <cell r="C53">
            <v>12.248246468836978</v>
          </cell>
          <cell r="D53">
            <v>0.66295204139299369</v>
          </cell>
          <cell r="E53">
            <v>1.5084047375414995</v>
          </cell>
          <cell r="F53">
            <v>0.71</v>
          </cell>
          <cell r="G53">
            <v>0.29000000000000004</v>
          </cell>
          <cell r="H53">
            <v>7.3521126760563398</v>
          </cell>
          <cell r="I53">
            <v>7.3521126760563398</v>
          </cell>
          <cell r="J53">
            <v>-0.26694765056501213</v>
          </cell>
          <cell r="K53">
            <v>-0.11903098389834499</v>
          </cell>
          <cell r="L53">
            <v>5.846901610165478E-2</v>
          </cell>
          <cell r="M53">
            <v>0.17680234943498796</v>
          </cell>
          <cell r="N53">
            <v>0.32471901610165443</v>
          </cell>
          <cell r="O53">
            <v>0.47263568276832091</v>
          </cell>
        </row>
        <row r="54">
          <cell r="C54">
            <v>12.547787835157278</v>
          </cell>
          <cell r="D54">
            <v>0.64712601987489871</v>
          </cell>
          <cell r="E54">
            <v>1.5452940683691228</v>
          </cell>
          <cell r="F54">
            <v>0.70499999999999996</v>
          </cell>
          <cell r="G54">
            <v>0.29500000000000004</v>
          </cell>
          <cell r="H54">
            <v>7.5319148936170244</v>
          </cell>
          <cell r="I54">
            <v>7.5319148936170244</v>
          </cell>
          <cell r="J54">
            <v>-0.27210999105399092</v>
          </cell>
          <cell r="K54">
            <v>-0.1252349910539905</v>
          </cell>
          <cell r="L54">
            <v>5.1015008946009299E-2</v>
          </cell>
          <cell r="M54">
            <v>0.16851500894600902</v>
          </cell>
          <cell r="N54">
            <v>0.31539000894600888</v>
          </cell>
          <cell r="O54">
            <v>0.46226500894600853</v>
          </cell>
        </row>
        <row r="55">
          <cell r="C55">
            <v>12.851608363853575</v>
          </cell>
          <cell r="D55">
            <v>0.6318275324074073</v>
          </cell>
          <cell r="E55">
            <v>1.5827103896371397</v>
          </cell>
          <cell r="F55">
            <v>0.7</v>
          </cell>
          <cell r="G55">
            <v>0.30000000000000004</v>
          </cell>
          <cell r="H55">
            <v>7.7142857142857153</v>
          </cell>
          <cell r="I55">
            <v>7.7142857142857153</v>
          </cell>
          <cell r="J55">
            <v>-0.27727233154296971</v>
          </cell>
          <cell r="K55">
            <v>-0.13143899820963578</v>
          </cell>
          <cell r="L55">
            <v>4.3561001790363818E-2</v>
          </cell>
          <cell r="M55">
            <v>0.16022766845703029</v>
          </cell>
          <cell r="N55">
            <v>0.30606100179036355</v>
          </cell>
          <cell r="O55">
            <v>0.45189433512369659</v>
          </cell>
        </row>
        <row r="56">
          <cell r="C56">
            <v>13.159800410948389</v>
          </cell>
          <cell r="D56">
            <v>0.61703063469294794</v>
          </cell>
          <cell r="E56">
            <v>1.6206650752399492</v>
          </cell>
          <cell r="F56">
            <v>0.69499999999999995</v>
          </cell>
          <cell r="G56">
            <v>0.30500000000000005</v>
          </cell>
          <cell r="H56">
            <v>7.8992805755395707</v>
          </cell>
          <cell r="I56">
            <v>7.8992805755395707</v>
          </cell>
          <cell r="J56">
            <v>-0.2824346720319485</v>
          </cell>
          <cell r="K56">
            <v>-0.13764300536528129</v>
          </cell>
          <cell r="L56">
            <v>3.6106994634718337E-2</v>
          </cell>
          <cell r="M56">
            <v>0.15194032796805157</v>
          </cell>
          <cell r="N56">
            <v>0.296731994634718</v>
          </cell>
          <cell r="O56">
            <v>0.44152366130138443</v>
          </cell>
        </row>
        <row r="57">
          <cell r="C57">
            <v>13.47245900945037</v>
          </cell>
          <cell r="D57">
            <v>0.60271105625960031</v>
          </cell>
          <cell r="E57">
            <v>1.6591698287500454</v>
          </cell>
          <cell r="F57">
            <v>0.69</v>
          </cell>
          <cell r="G57">
            <v>0.31000000000000005</v>
          </cell>
          <cell r="H57">
            <v>8.0869565217391326</v>
          </cell>
          <cell r="I57">
            <v>8.0869565217391326</v>
          </cell>
          <cell r="J57">
            <v>-0.2875970125209274</v>
          </cell>
          <cell r="K57">
            <v>-0.14384701252092691</v>
          </cell>
          <cell r="L57">
            <v>2.8652987479073078E-2</v>
          </cell>
          <cell r="M57">
            <v>0.14365298747907285</v>
          </cell>
          <cell r="N57">
            <v>0.28740298747907267</v>
          </cell>
          <cell r="O57">
            <v>0.43115298747907249</v>
          </cell>
        </row>
        <row r="58">
          <cell r="C58">
            <v>13.789681967054566</v>
          </cell>
          <cell r="D58">
            <v>0.58884606761778768</v>
          </cell>
          <cell r="E58">
            <v>1.6982366954500696</v>
          </cell>
          <cell r="F58">
            <v>0.68499999999999994</v>
          </cell>
          <cell r="G58">
            <v>0.31500000000000006</v>
          </cell>
          <cell r="H58">
            <v>8.2773722627737243</v>
          </cell>
          <cell r="I58">
            <v>8.2773722627737243</v>
          </cell>
          <cell r="J58">
            <v>-0.29275935300990608</v>
          </cell>
          <cell r="K58">
            <v>-0.15005101967657219</v>
          </cell>
          <cell r="L58">
            <v>2.1198980323427374E-2</v>
          </cell>
          <cell r="M58">
            <v>0.13536564699009412</v>
          </cell>
          <cell r="N58">
            <v>0.27807398032342712</v>
          </cell>
          <cell r="O58">
            <v>0.42078231365676033</v>
          </cell>
        </row>
        <row r="59">
          <cell r="C59">
            <v>14.111569968152949</v>
          </cell>
          <cell r="D59">
            <v>0.57541435987103151</v>
          </cell>
          <cell r="E59">
            <v>1.7378780748956832</v>
          </cell>
          <cell r="F59">
            <v>0.67999999999999994</v>
          </cell>
          <cell r="G59">
            <v>0.32000000000000006</v>
          </cell>
          <cell r="H59">
            <v>8.4705882352941195</v>
          </cell>
          <cell r="I59">
            <v>8.4705882352941195</v>
          </cell>
          <cell r="J59">
            <v>-0.29792169349888487</v>
          </cell>
          <cell r="K59">
            <v>-0.1562550268322177</v>
          </cell>
          <cell r="L59">
            <v>1.3744973167782115E-2</v>
          </cell>
          <cell r="M59">
            <v>0.12707830650111518</v>
          </cell>
          <cell r="N59">
            <v>0.26874497316778156</v>
          </cell>
          <cell r="O59">
            <v>0.41041163983444795</v>
          </cell>
        </row>
        <row r="60">
          <cell r="C60">
            <v>14.438226680378708</v>
          </cell>
          <cell r="D60">
            <v>0.56239593543956035</v>
          </cell>
          <cell r="E60">
            <v>1.7781067340367864</v>
          </cell>
          <cell r="F60">
            <v>0.67499999999999993</v>
          </cell>
          <cell r="G60">
            <v>0.32500000000000007</v>
          </cell>
          <cell r="H60">
            <v>8.6666666666666679</v>
          </cell>
          <cell r="I60">
            <v>8.6666666666666679</v>
          </cell>
          <cell r="J60">
            <v>-0.30308403398786354</v>
          </cell>
          <cell r="K60">
            <v>-0.1624590339878631</v>
          </cell>
          <cell r="L60">
            <v>6.290966012136634E-3</v>
          </cell>
          <cell r="M60">
            <v>0.11879096601213646</v>
          </cell>
          <cell r="N60">
            <v>0.25941596601213623</v>
          </cell>
          <cell r="O60">
            <v>0.40004096601213601</v>
          </cell>
        </row>
        <row r="61">
          <cell r="C61">
            <v>14.769758865921272</v>
          </cell>
          <cell r="D61">
            <v>0.54977200871813359</v>
          </cell>
          <cell r="E61">
            <v>1.8189358209262647</v>
          </cell>
          <cell r="F61">
            <v>0.66999999999999993</v>
          </cell>
          <cell r="G61">
            <v>0.33000000000000007</v>
          </cell>
          <cell r="H61">
            <v>8.8656716417910459</v>
          </cell>
          <cell r="I61">
            <v>8.8656716417910459</v>
          </cell>
          <cell r="J61">
            <v>-0.30824637447684244</v>
          </cell>
          <cell r="K61">
            <v>-0.16866304114350861</v>
          </cell>
          <cell r="L61">
            <v>-1.1630411435088472E-3</v>
          </cell>
          <cell r="M61">
            <v>0.11050362552315773</v>
          </cell>
          <cell r="N61">
            <v>0.25008695885649068</v>
          </cell>
          <cell r="O61">
            <v>0.38967029218982385</v>
          </cell>
        </row>
        <row r="65">
          <cell r="D65" t="str">
            <v>Intangible Allocation Sensitivity Analysis</v>
          </cell>
        </row>
        <row r="66">
          <cell r="C66" t="str">
            <v>Implied</v>
          </cell>
          <cell r="H66" t="str">
            <v>Implied</v>
          </cell>
        </row>
        <row r="67">
          <cell r="C67" t="str">
            <v>Price Pd.</v>
          </cell>
          <cell r="D67" t="str">
            <v>Poseidon/Troy</v>
          </cell>
          <cell r="E67" t="str">
            <v>Troy/Poseidon</v>
          </cell>
          <cell r="F67" t="str">
            <v>Implied Ownership</v>
          </cell>
          <cell r="H67" t="str">
            <v>Shares</v>
          </cell>
          <cell r="J67" t="str">
            <v>Intangibles as a % of Purchase Price</v>
          </cell>
        </row>
        <row r="68">
          <cell r="C68" t="str">
            <v>Per Share</v>
          </cell>
          <cell r="D68" t="str">
            <v>Ex Ratio</v>
          </cell>
          <cell r="E68" t="str">
            <v>Ex Ratio</v>
          </cell>
          <cell r="F68" t="str">
            <v>Poseidon</v>
          </cell>
          <cell r="G68" t="str">
            <v>Troy</v>
          </cell>
          <cell r="H68" t="str">
            <v>Issued</v>
          </cell>
          <cell r="I68">
            <v>-8.7807915449491292E-2</v>
          </cell>
          <cell r="J68">
            <v>0.3</v>
          </cell>
          <cell r="K68">
            <v>0.375</v>
          </cell>
          <cell r="L68">
            <v>0.45</v>
          </cell>
          <cell r="M68">
            <v>0.52500000000000002</v>
          </cell>
          <cell r="N68">
            <v>0.6</v>
          </cell>
          <cell r="O68">
            <v>0.64794566512779583</v>
          </cell>
        </row>
        <row r="69">
          <cell r="C69">
            <v>11.661644626459724</v>
          </cell>
          <cell r="D69">
            <v>0.69629972959183672</v>
          </cell>
          <cell r="E69">
            <v>1.4361631313374044</v>
          </cell>
          <cell r="F69">
            <v>0.72</v>
          </cell>
          <cell r="G69">
            <v>0.28000000000000003</v>
          </cell>
          <cell r="H69">
            <v>7</v>
          </cell>
          <cell r="I69">
            <v>7</v>
          </cell>
          <cell r="J69">
            <v>2.8026218247766632E-2</v>
          </cell>
          <cell r="K69">
            <v>-2.2467227190291261E-2</v>
          </cell>
          <cell r="L69">
            <v>-7.2960672628348822E-2</v>
          </cell>
          <cell r="M69">
            <v>-0.12345411806640649</v>
          </cell>
          <cell r="N69">
            <v>-0.17394756350446494</v>
          </cell>
          <cell r="O69">
            <v>-0.20622678785275561</v>
          </cell>
        </row>
        <row r="70">
          <cell r="C70">
            <v>11.952894492255426</v>
          </cell>
          <cell r="D70">
            <v>0.67933336191172344</v>
          </cell>
          <cell r="E70">
            <v>1.4720313414107666</v>
          </cell>
          <cell r="F70">
            <v>0.71499999999999997</v>
          </cell>
          <cell r="G70">
            <v>0.28500000000000003</v>
          </cell>
          <cell r="H70">
            <v>7.1748251748251768</v>
          </cell>
          <cell r="I70">
            <v>7.1748251748251768</v>
          </cell>
          <cell r="J70">
            <v>2.0887147287712349E-2</v>
          </cell>
          <cell r="K70">
            <v>-2.925564922369206E-2</v>
          </cell>
          <cell r="L70">
            <v>-7.9398445735096468E-2</v>
          </cell>
          <cell r="M70">
            <v>-0.12954124224650088</v>
          </cell>
          <cell r="N70">
            <v>-0.17968403875790628</v>
          </cell>
          <cell r="O70">
            <v>-0.21173910182600031</v>
          </cell>
        </row>
        <row r="71">
          <cell r="C71">
            <v>12.248246468836978</v>
          </cell>
          <cell r="D71">
            <v>0.66295204139299369</v>
          </cell>
          <cell r="E71">
            <v>1.5084047375414995</v>
          </cell>
          <cell r="F71">
            <v>0.71</v>
          </cell>
          <cell r="G71">
            <v>0.29000000000000004</v>
          </cell>
          <cell r="H71">
            <v>7.3521126760563398</v>
          </cell>
          <cell r="I71">
            <v>7.3521126760563398</v>
          </cell>
          <cell r="J71">
            <v>1.3748076327658509E-2</v>
          </cell>
          <cell r="K71">
            <v>-3.6044071257092858E-2</v>
          </cell>
          <cell r="L71">
            <v>-8.5836218841844003E-2</v>
          </cell>
          <cell r="M71">
            <v>-0.13562836642659537</v>
          </cell>
          <cell r="N71">
            <v>-0.1854205140113474</v>
          </cell>
          <cell r="O71">
            <v>-0.21725141579924512</v>
          </cell>
        </row>
        <row r="72">
          <cell r="C72">
            <v>12.547787835157278</v>
          </cell>
          <cell r="D72">
            <v>0.64712601987489871</v>
          </cell>
          <cell r="E72">
            <v>1.5452940683691228</v>
          </cell>
          <cell r="F72">
            <v>0.70499999999999996</v>
          </cell>
          <cell r="G72">
            <v>0.29500000000000004</v>
          </cell>
          <cell r="H72">
            <v>7.5319148936170244</v>
          </cell>
          <cell r="I72">
            <v>7.5319148936170244</v>
          </cell>
          <cell r="J72">
            <v>6.6090053676046701E-3</v>
          </cell>
          <cell r="K72">
            <v>-4.2832493290493656E-2</v>
          </cell>
          <cell r="L72">
            <v>-9.2273991948591649E-2</v>
          </cell>
          <cell r="M72">
            <v>-0.14171549060668975</v>
          </cell>
          <cell r="N72">
            <v>-0.19115698926478875</v>
          </cell>
          <cell r="O72">
            <v>-0.22276372977248982</v>
          </cell>
        </row>
        <row r="73">
          <cell r="C73">
            <v>12.851608363853575</v>
          </cell>
          <cell r="D73">
            <v>0.6318275324074073</v>
          </cell>
          <cell r="E73">
            <v>1.5827103896371397</v>
          </cell>
          <cell r="F73">
            <v>0.7</v>
          </cell>
          <cell r="G73">
            <v>0.30000000000000004</v>
          </cell>
          <cell r="H73">
            <v>7.7142857142857153</v>
          </cell>
          <cell r="I73">
            <v>7.7142857142857153</v>
          </cell>
          <cell r="J73">
            <v>-5.3006559244928031E-4</v>
          </cell>
          <cell r="K73">
            <v>-4.9620915323894343E-2</v>
          </cell>
          <cell r="L73">
            <v>-9.8711765055339074E-2</v>
          </cell>
          <cell r="M73">
            <v>-0.14780261478678414</v>
          </cell>
          <cell r="N73">
            <v>-0.19689346451822975</v>
          </cell>
          <cell r="O73">
            <v>-0.22827604374573451</v>
          </cell>
        </row>
        <row r="74">
          <cell r="C74">
            <v>13.159800410948389</v>
          </cell>
          <cell r="D74">
            <v>0.61703063469294794</v>
          </cell>
          <cell r="E74">
            <v>1.6206650752399492</v>
          </cell>
          <cell r="F74">
            <v>0.69499999999999995</v>
          </cell>
          <cell r="G74">
            <v>0.30500000000000005</v>
          </cell>
          <cell r="H74">
            <v>7.8992805755395707</v>
          </cell>
          <cell r="I74">
            <v>7.8992805755395707</v>
          </cell>
          <cell r="J74">
            <v>-7.6691365525032307E-3</v>
          </cell>
          <cell r="K74">
            <v>-5.6409337357295142E-2</v>
          </cell>
          <cell r="L74">
            <v>-0.10514953816208672</v>
          </cell>
          <cell r="M74">
            <v>-0.15388973896687852</v>
          </cell>
          <cell r="N74">
            <v>-0.20262993977167121</v>
          </cell>
          <cell r="O74">
            <v>-0.23378835771897943</v>
          </cell>
        </row>
        <row r="75">
          <cell r="C75">
            <v>13.47245900945037</v>
          </cell>
          <cell r="D75">
            <v>0.60271105625960031</v>
          </cell>
          <cell r="E75">
            <v>1.6591698287500454</v>
          </cell>
          <cell r="F75">
            <v>0.69</v>
          </cell>
          <cell r="G75">
            <v>0.31000000000000005</v>
          </cell>
          <cell r="H75">
            <v>8.0869565217391326</v>
          </cell>
          <cell r="I75">
            <v>8.0869565217391326</v>
          </cell>
          <cell r="J75">
            <v>-1.4808207512557181E-2</v>
          </cell>
          <cell r="K75">
            <v>-6.319775939069594E-2</v>
          </cell>
          <cell r="L75">
            <v>-0.11158731126883425</v>
          </cell>
          <cell r="M75">
            <v>-0.1599768631469729</v>
          </cell>
          <cell r="N75">
            <v>-0.20836641502511233</v>
          </cell>
          <cell r="O75">
            <v>-0.23930067169222413</v>
          </cell>
        </row>
        <row r="76">
          <cell r="C76">
            <v>13.789681967054566</v>
          </cell>
          <cell r="D76">
            <v>0.58884606761778768</v>
          </cell>
          <cell r="E76">
            <v>1.6982366954500696</v>
          </cell>
          <cell r="F76">
            <v>0.68499999999999994</v>
          </cell>
          <cell r="G76">
            <v>0.31500000000000006</v>
          </cell>
          <cell r="H76">
            <v>8.2773722627737243</v>
          </cell>
          <cell r="I76">
            <v>8.2773722627737243</v>
          </cell>
          <cell r="J76">
            <v>-2.1947278472611242E-2</v>
          </cell>
          <cell r="K76">
            <v>-6.9986181424096516E-2</v>
          </cell>
          <cell r="L76">
            <v>-0.1180250843755819</v>
          </cell>
          <cell r="M76">
            <v>-0.1660639873270674</v>
          </cell>
          <cell r="N76">
            <v>-0.21410289027855356</v>
          </cell>
          <cell r="O76">
            <v>-0.24481298566546883</v>
          </cell>
        </row>
        <row r="77">
          <cell r="C77">
            <v>14.111569968152949</v>
          </cell>
          <cell r="D77">
            <v>0.57541435987103151</v>
          </cell>
          <cell r="E77">
            <v>1.7378780748956832</v>
          </cell>
          <cell r="F77">
            <v>0.67999999999999994</v>
          </cell>
          <cell r="G77">
            <v>0.32000000000000006</v>
          </cell>
          <cell r="H77">
            <v>8.4705882352941195</v>
          </cell>
          <cell r="I77">
            <v>8.4705882352941195</v>
          </cell>
          <cell r="J77">
            <v>-2.9086349432664971E-2</v>
          </cell>
          <cell r="K77">
            <v>-7.6774603457497315E-2</v>
          </cell>
          <cell r="L77">
            <v>-0.12446285748232944</v>
          </cell>
          <cell r="M77">
            <v>-0.17215111150716178</v>
          </cell>
          <cell r="N77">
            <v>-0.21983936553199479</v>
          </cell>
          <cell r="O77">
            <v>-0.25032529963871353</v>
          </cell>
        </row>
        <row r="78">
          <cell r="C78">
            <v>14.438226680378708</v>
          </cell>
          <cell r="D78">
            <v>0.56239593543956035</v>
          </cell>
          <cell r="E78">
            <v>1.7781067340367864</v>
          </cell>
          <cell r="F78">
            <v>0.67499999999999993</v>
          </cell>
          <cell r="G78">
            <v>0.32500000000000007</v>
          </cell>
          <cell r="H78">
            <v>8.6666666666666679</v>
          </cell>
          <cell r="I78">
            <v>8.6666666666666679</v>
          </cell>
          <cell r="J78">
            <v>-3.6225420392719032E-2</v>
          </cell>
          <cell r="K78">
            <v>-8.3563025490898113E-2</v>
          </cell>
          <cell r="L78">
            <v>-0.13090063058907708</v>
          </cell>
          <cell r="M78">
            <v>-0.17823823568725616</v>
          </cell>
          <cell r="N78">
            <v>-0.22557584078543591</v>
          </cell>
          <cell r="O78">
            <v>-0.25583761361195823</v>
          </cell>
        </row>
        <row r="79">
          <cell r="C79">
            <v>14.769758865921272</v>
          </cell>
          <cell r="D79">
            <v>0.54977200871813359</v>
          </cell>
          <cell r="E79">
            <v>1.8189358209262647</v>
          </cell>
          <cell r="F79">
            <v>0.66999999999999993</v>
          </cell>
          <cell r="G79">
            <v>0.33000000000000007</v>
          </cell>
          <cell r="H79">
            <v>8.8656716417910459</v>
          </cell>
          <cell r="I79">
            <v>8.8656716417910459</v>
          </cell>
          <cell r="J79">
            <v>-4.3364491352772983E-2</v>
          </cell>
          <cell r="K79">
            <v>-9.0351447524298911E-2</v>
          </cell>
          <cell r="L79">
            <v>-0.13733840369582462</v>
          </cell>
          <cell r="M79">
            <v>-0.18432535986735055</v>
          </cell>
          <cell r="N79">
            <v>-0.23131231603887703</v>
          </cell>
          <cell r="O79">
            <v>-0.26134992758520315</v>
          </cell>
        </row>
      </sheetData>
      <sheetData sheetId="24" refreshError="1"/>
      <sheetData sheetId="25"/>
      <sheetData sheetId="26"/>
      <sheetData sheetId="27"/>
      <sheetData sheetId="28" refreshError="1">
        <row r="2">
          <cell r="A2" t="str">
            <v>Projections</v>
          </cell>
        </row>
        <row r="3">
          <cell r="A3" t="str">
            <v>($ in millions, except per share amounts)</v>
          </cell>
        </row>
        <row r="7">
          <cell r="A7" t="str">
            <v>FY 2004E Revenues</v>
          </cell>
          <cell r="C7">
            <v>0</v>
          </cell>
          <cell r="E7">
            <v>0</v>
          </cell>
        </row>
        <row r="9">
          <cell r="A9" t="str">
            <v>FY 2004 EBIT</v>
          </cell>
          <cell r="C9">
            <v>0</v>
          </cell>
          <cell r="E9">
            <v>0</v>
          </cell>
        </row>
        <row r="10">
          <cell r="A10" t="str">
            <v>2004E EBIT Margin</v>
          </cell>
          <cell r="C10" t="e">
            <v>#DIV/0!</v>
          </cell>
          <cell r="E10" t="e">
            <v>#DIV/0!</v>
          </cell>
        </row>
        <row r="12">
          <cell r="A12" t="str">
            <v>FY 2004E EBITDA</v>
          </cell>
          <cell r="C12">
            <v>0</v>
          </cell>
          <cell r="E12">
            <v>0</v>
          </cell>
        </row>
        <row r="13">
          <cell r="A13" t="str">
            <v>2004E EBITDA Margin</v>
          </cell>
          <cell r="C13" t="e">
            <v>#DIV/0!</v>
          </cell>
          <cell r="E13" t="e">
            <v>#DIV/0!</v>
          </cell>
        </row>
        <row r="15">
          <cell r="A15" t="str">
            <v>FY 2004E EPS</v>
          </cell>
          <cell r="C15">
            <v>0</v>
          </cell>
          <cell r="E15">
            <v>0</v>
          </cell>
        </row>
        <row r="27">
          <cell r="G27" t="str">
            <v>2004E Implied EBITDA Multiple (1)</v>
          </cell>
          <cell r="I27">
            <v>30.5</v>
          </cell>
          <cell r="K27">
            <v>3.278688524590164</v>
          </cell>
          <cell r="M27">
            <v>4.918032786885246</v>
          </cell>
          <cell r="O27">
            <v>6.557377049180328</v>
          </cell>
          <cell r="Q27">
            <v>8.1967213114754092</v>
          </cell>
        </row>
        <row r="28">
          <cell r="G28" t="str">
            <v>2004E Implied Revenue Multiple</v>
          </cell>
          <cell r="I28">
            <v>161.9</v>
          </cell>
          <cell r="K28">
            <v>0.61766522544780722</v>
          </cell>
          <cell r="M28">
            <v>0.92649783817171094</v>
          </cell>
          <cell r="O28">
            <v>1.2353304508956144</v>
          </cell>
          <cell r="Q28">
            <v>1.5441630636195183</v>
          </cell>
        </row>
        <row r="30">
          <cell r="G30" t="str">
            <v>Enterprise Value</v>
          </cell>
          <cell r="J30" t="str">
            <v>Enterprise Value</v>
          </cell>
          <cell r="K30">
            <v>100</v>
          </cell>
          <cell r="M30">
            <v>150</v>
          </cell>
          <cell r="O30">
            <v>200</v>
          </cell>
          <cell r="Q30">
            <v>250</v>
          </cell>
        </row>
        <row r="31">
          <cell r="G31" t="str">
            <v>Add: Cash</v>
          </cell>
          <cell r="K31">
            <v>25</v>
          </cell>
          <cell r="M31">
            <v>25</v>
          </cell>
          <cell r="O31">
            <v>25</v>
          </cell>
          <cell r="Q31">
            <v>25</v>
          </cell>
        </row>
        <row r="32">
          <cell r="G32" t="str">
            <v>Equity Value</v>
          </cell>
          <cell r="K32">
            <v>125</v>
          </cell>
          <cell r="M32">
            <v>175</v>
          </cell>
          <cell r="O32">
            <v>225</v>
          </cell>
          <cell r="Q32">
            <v>275</v>
          </cell>
        </row>
        <row r="35">
          <cell r="K35" t="str">
            <v>Enterprise Value</v>
          </cell>
        </row>
        <row r="38">
          <cell r="K38">
            <v>100</v>
          </cell>
        </row>
        <row r="39">
          <cell r="K39">
            <v>150</v>
          </cell>
        </row>
        <row r="40">
          <cell r="K40">
            <v>200</v>
          </cell>
        </row>
        <row r="41">
          <cell r="K41">
            <v>250</v>
          </cell>
        </row>
        <row r="42">
          <cell r="Q42" t="str">
            <v>($ in millions)</v>
          </cell>
          <cell r="Z42" t="str">
            <v>($ in millions)</v>
          </cell>
        </row>
        <row r="43">
          <cell r="S43" t="str">
            <v>Troy Pro Forma Ownership Percentage</v>
          </cell>
          <cell r="AB43" t="str">
            <v>Poseidon Pro Forma Ownership Percentage</v>
          </cell>
        </row>
        <row r="44">
          <cell r="S44">
            <v>0.3</v>
          </cell>
          <cell r="T44">
            <v>0.31</v>
          </cell>
          <cell r="U44">
            <v>0.32</v>
          </cell>
          <cell r="V44">
            <v>0.33</v>
          </cell>
          <cell r="W44">
            <v>0.34</v>
          </cell>
          <cell r="X44">
            <v>0.35000000000000003</v>
          </cell>
          <cell r="AB44">
            <v>0.7</v>
          </cell>
          <cell r="AC44">
            <v>0.69</v>
          </cell>
          <cell r="AD44">
            <v>0.67999999999999994</v>
          </cell>
          <cell r="AE44">
            <v>0.66999999999999993</v>
          </cell>
          <cell r="AF44">
            <v>0.65999999999999992</v>
          </cell>
          <cell r="AG44">
            <v>0.64999999999999991</v>
          </cell>
        </row>
        <row r="45">
          <cell r="Q45" t="str">
            <v>Estimated Pro Forma Enterprise Value</v>
          </cell>
          <cell r="R45">
            <v>100</v>
          </cell>
          <cell r="S45">
            <v>30</v>
          </cell>
          <cell r="T45">
            <v>31</v>
          </cell>
          <cell r="U45">
            <v>32</v>
          </cell>
          <cell r="V45">
            <v>33</v>
          </cell>
          <cell r="W45">
            <v>34</v>
          </cell>
          <cell r="X45">
            <v>35</v>
          </cell>
          <cell r="Z45" t="str">
            <v>Estimated Pro Forma Enterprise Value</v>
          </cell>
          <cell r="AA45">
            <v>100</v>
          </cell>
          <cell r="AB45">
            <v>70</v>
          </cell>
          <cell r="AC45">
            <v>69</v>
          </cell>
          <cell r="AD45">
            <v>68</v>
          </cell>
          <cell r="AE45">
            <v>67</v>
          </cell>
          <cell r="AF45">
            <v>65.999999999999986</v>
          </cell>
          <cell r="AG45">
            <v>64.999999999999986</v>
          </cell>
        </row>
        <row r="46">
          <cell r="R46">
            <v>150</v>
          </cell>
          <cell r="S46">
            <v>45</v>
          </cell>
          <cell r="T46">
            <v>46.5</v>
          </cell>
          <cell r="U46">
            <v>48</v>
          </cell>
          <cell r="V46">
            <v>49.5</v>
          </cell>
          <cell r="W46">
            <v>51.000000000000007</v>
          </cell>
          <cell r="X46">
            <v>52.500000000000007</v>
          </cell>
          <cell r="AA46">
            <v>150</v>
          </cell>
          <cell r="AB46">
            <v>105</v>
          </cell>
          <cell r="AC46">
            <v>103.49999999999999</v>
          </cell>
          <cell r="AD46">
            <v>101.99999999999999</v>
          </cell>
          <cell r="AE46">
            <v>100.49999999999999</v>
          </cell>
          <cell r="AF46">
            <v>98.999999999999986</v>
          </cell>
          <cell r="AG46">
            <v>97.499999999999986</v>
          </cell>
        </row>
        <row r="47">
          <cell r="R47">
            <v>200</v>
          </cell>
          <cell r="S47">
            <v>60</v>
          </cell>
          <cell r="T47">
            <v>62</v>
          </cell>
          <cell r="U47">
            <v>64</v>
          </cell>
          <cell r="V47">
            <v>66</v>
          </cell>
          <cell r="W47">
            <v>68</v>
          </cell>
          <cell r="X47">
            <v>70</v>
          </cell>
          <cell r="AA47">
            <v>200</v>
          </cell>
          <cell r="AB47">
            <v>140</v>
          </cell>
          <cell r="AC47">
            <v>138</v>
          </cell>
          <cell r="AD47">
            <v>136</v>
          </cell>
          <cell r="AE47">
            <v>134</v>
          </cell>
          <cell r="AF47">
            <v>131.99999999999997</v>
          </cell>
          <cell r="AG47">
            <v>129.99999999999997</v>
          </cell>
        </row>
        <row r="48">
          <cell r="R48">
            <v>250</v>
          </cell>
          <cell r="S48">
            <v>75</v>
          </cell>
          <cell r="T48">
            <v>77.5</v>
          </cell>
          <cell r="U48">
            <v>80</v>
          </cell>
          <cell r="V48">
            <v>82.5</v>
          </cell>
          <cell r="W48">
            <v>85</v>
          </cell>
          <cell r="X48">
            <v>87.500000000000014</v>
          </cell>
          <cell r="AA48">
            <v>250</v>
          </cell>
          <cell r="AB48">
            <v>175</v>
          </cell>
          <cell r="AC48">
            <v>172.5</v>
          </cell>
          <cell r="AD48">
            <v>169.99999999999997</v>
          </cell>
          <cell r="AE48">
            <v>167.49999999999997</v>
          </cell>
          <cell r="AF48">
            <v>164.99999999999997</v>
          </cell>
          <cell r="AG48">
            <v>162.49999999999997</v>
          </cell>
        </row>
        <row r="52">
          <cell r="Q52" t="str">
            <v>Assumed Pro Forma Net Debt</v>
          </cell>
          <cell r="T52">
            <v>-39.517000000000003</v>
          </cell>
        </row>
        <row r="53">
          <cell r="Q53" t="str">
            <v>Poseidon Shares Out</v>
          </cell>
          <cell r="T53">
            <v>16.674030157635467</v>
          </cell>
          <cell r="V53" t="str">
            <v>Poseidon Current Share Price</v>
          </cell>
          <cell r="Y53">
            <v>8.120000000000001</v>
          </cell>
        </row>
        <row r="54">
          <cell r="Q54" t="str">
            <v>Troy Shares Out</v>
          </cell>
          <cell r="T54">
            <v>4.8740981071428564</v>
          </cell>
          <cell r="V54" t="str">
            <v>Troy Current Share Price</v>
          </cell>
          <cell r="Y54">
            <v>8.15</v>
          </cell>
        </row>
        <row r="55">
          <cell r="Q55" t="str">
            <v>New Shares issued</v>
          </cell>
          <cell r="S55">
            <v>7.1460129247009156</v>
          </cell>
          <cell r="T55">
            <v>7.4912309403869521</v>
          </cell>
          <cell r="U55">
            <v>7.8466024271225763</v>
          </cell>
          <cell r="V55">
            <v>8.2125820179398588</v>
          </cell>
          <cell r="W55">
            <v>8.5896518993879702</v>
          </cell>
          <cell r="X55">
            <v>8.9783239310344847</v>
          </cell>
        </row>
        <row r="57">
          <cell r="Q57" t="str">
            <v>($ per share)</v>
          </cell>
          <cell r="Z57" t="str">
            <v>($ per share)</v>
          </cell>
        </row>
        <row r="58">
          <cell r="S58" t="str">
            <v>Troy Pro Forma Ownership Percentage</v>
          </cell>
          <cell r="AB58" t="str">
            <v>Poseidon Pro Forma Ownership Percentage</v>
          </cell>
        </row>
        <row r="59">
          <cell r="S59">
            <v>0.3</v>
          </cell>
          <cell r="T59">
            <v>0.31</v>
          </cell>
          <cell r="U59">
            <v>0.32</v>
          </cell>
          <cell r="V59">
            <v>0.33</v>
          </cell>
          <cell r="W59">
            <v>0.34</v>
          </cell>
          <cell r="X59">
            <v>0.35000000000000003</v>
          </cell>
          <cell r="AB59">
            <v>0.7</v>
          </cell>
          <cell r="AC59">
            <v>0.69</v>
          </cell>
          <cell r="AD59">
            <v>0.67999999999999994</v>
          </cell>
          <cell r="AE59">
            <v>0.66999999999999993</v>
          </cell>
          <cell r="AF59">
            <v>0.65999999999999992</v>
          </cell>
          <cell r="AG59">
            <v>0.64999999999999991</v>
          </cell>
        </row>
        <row r="60">
          <cell r="Q60" t="str">
            <v>Estimated Pro Forma Equity Value</v>
          </cell>
          <cell r="R60">
            <v>139.517</v>
          </cell>
          <cell r="S60">
            <v>8.5872502112057418</v>
          </cell>
          <cell r="T60">
            <v>8.8734918849125997</v>
          </cell>
          <cell r="U60">
            <v>9.1597335586194575</v>
          </cell>
          <cell r="V60">
            <v>9.4459752323263153</v>
          </cell>
          <cell r="W60">
            <v>9.7322169060331749</v>
          </cell>
          <cell r="X60">
            <v>10.018458579740033</v>
          </cell>
          <cell r="Z60" t="str">
            <v>Estimated Pro Forma Equity Value</v>
          </cell>
          <cell r="AA60">
            <v>139.517</v>
          </cell>
          <cell r="AB60">
            <v>5.8571262662181338</v>
          </cell>
          <cell r="AC60">
            <v>5.7734530338435892</v>
          </cell>
          <cell r="AD60">
            <v>5.6897798014690446</v>
          </cell>
          <cell r="AE60">
            <v>5.6061065690944991</v>
          </cell>
          <cell r="AF60">
            <v>5.5224333367199545</v>
          </cell>
          <cell r="AG60">
            <v>5.4387601043454099</v>
          </cell>
        </row>
        <row r="61">
          <cell r="R61">
            <v>189.517</v>
          </cell>
          <cell r="S61">
            <v>11.664742635500179</v>
          </cell>
          <cell r="T61">
            <v>12.053567390016852</v>
          </cell>
          <cell r="U61">
            <v>12.442392144533525</v>
          </cell>
          <cell r="V61">
            <v>12.831216899050197</v>
          </cell>
          <cell r="W61">
            <v>13.220041653566872</v>
          </cell>
          <cell r="X61">
            <v>13.608866408083543</v>
          </cell>
          <cell r="AA61">
            <v>189.517</v>
          </cell>
          <cell r="AB61">
            <v>7.9561988760857973</v>
          </cell>
          <cell r="AC61">
            <v>7.8425388921417145</v>
          </cell>
          <cell r="AD61">
            <v>7.7288789081976308</v>
          </cell>
          <cell r="AE61">
            <v>7.615218924253548</v>
          </cell>
          <cell r="AF61">
            <v>7.5015589403094651</v>
          </cell>
          <cell r="AG61">
            <v>7.3878989563653823</v>
          </cell>
        </row>
        <row r="62">
          <cell r="R62">
            <v>239.517</v>
          </cell>
          <cell r="S62">
            <v>14.742235059794616</v>
          </cell>
          <cell r="T62">
            <v>15.233642895121104</v>
          </cell>
          <cell r="U62">
            <v>15.72505073044759</v>
          </cell>
          <cell r="V62">
            <v>16.216458565774079</v>
          </cell>
          <cell r="W62">
            <v>16.707866401100567</v>
          </cell>
          <cell r="X62">
            <v>17.199274236427055</v>
          </cell>
          <cell r="AA62">
            <v>239.517</v>
          </cell>
          <cell r="AB62">
            <v>10.055271485953458</v>
          </cell>
          <cell r="AC62">
            <v>9.9116247504398398</v>
          </cell>
          <cell r="AD62">
            <v>9.7679780149262179</v>
          </cell>
          <cell r="AE62">
            <v>9.6243312794125959</v>
          </cell>
          <cell r="AF62">
            <v>9.4806845438989757</v>
          </cell>
          <cell r="AG62">
            <v>9.3370378083853538</v>
          </cell>
        </row>
        <row r="63">
          <cell r="R63">
            <v>289.517</v>
          </cell>
          <cell r="S63">
            <v>17.819727484089054</v>
          </cell>
          <cell r="T63">
            <v>18.413718400225356</v>
          </cell>
          <cell r="U63">
            <v>19.007709316361659</v>
          </cell>
          <cell r="V63">
            <v>19.601700232497961</v>
          </cell>
          <cell r="W63">
            <v>20.195691148634264</v>
          </cell>
          <cell r="X63">
            <v>20.789682064770567</v>
          </cell>
          <cell r="AA63">
            <v>289.517</v>
          </cell>
          <cell r="AB63">
            <v>12.154344095821122</v>
          </cell>
          <cell r="AC63">
            <v>11.980710608737965</v>
          </cell>
          <cell r="AD63">
            <v>11.807077121654805</v>
          </cell>
          <cell r="AE63">
            <v>11.633443634571645</v>
          </cell>
          <cell r="AF63">
            <v>11.459810147488486</v>
          </cell>
          <cell r="AG63">
            <v>11.286176660405326</v>
          </cell>
        </row>
        <row r="67">
          <cell r="S67" t="str">
            <v>Troy Pro Forma Ownership Percentage</v>
          </cell>
          <cell r="AB67" t="str">
            <v>Poseidon Pro Forma Ownership Percentage</v>
          </cell>
        </row>
        <row r="68">
          <cell r="S68">
            <v>0.3</v>
          </cell>
          <cell r="T68">
            <v>0.31</v>
          </cell>
          <cell r="U68">
            <v>0.32</v>
          </cell>
          <cell r="V68">
            <v>0.33</v>
          </cell>
          <cell r="W68">
            <v>0.34</v>
          </cell>
          <cell r="X68">
            <v>0.35000000000000003</v>
          </cell>
          <cell r="AB68">
            <v>0.7</v>
          </cell>
          <cell r="AC68">
            <v>0.69</v>
          </cell>
          <cell r="AD68">
            <v>0.67999999999999994</v>
          </cell>
          <cell r="AE68">
            <v>0.66999999999999993</v>
          </cell>
          <cell r="AF68">
            <v>0.65999999999999992</v>
          </cell>
          <cell r="AG68">
            <v>0.64999999999999991</v>
          </cell>
        </row>
        <row r="69">
          <cell r="Q69" t="str">
            <v>Estimated Pro Forma Equity Value</v>
          </cell>
          <cell r="R69">
            <v>139.517</v>
          </cell>
          <cell r="S69">
            <v>5.3650332663281119E-2</v>
          </cell>
          <cell r="T69">
            <v>8.8772010418723735E-2</v>
          </cell>
          <cell r="U69">
            <v>0.12389368817416657</v>
          </cell>
          <cell r="V69">
            <v>0.15901536592960919</v>
          </cell>
          <cell r="W69">
            <v>0.19413704368505202</v>
          </cell>
          <cell r="X69">
            <v>0.22925872144049486</v>
          </cell>
          <cell r="Z69" t="str">
            <v>Estimated Pro Forma Equity Value</v>
          </cell>
          <cell r="AA69">
            <v>139.517</v>
          </cell>
          <cell r="AB69">
            <v>-0.27867903125392446</v>
          </cell>
          <cell r="AC69">
            <v>-0.28898361652172555</v>
          </cell>
          <cell r="AD69">
            <v>-0.29928820178952664</v>
          </cell>
          <cell r="AE69">
            <v>-0.30959278705732773</v>
          </cell>
          <cell r="AF69">
            <v>-0.31989737232512883</v>
          </cell>
          <cell r="AG69">
            <v>-0.33020195759292992</v>
          </cell>
        </row>
        <row r="70">
          <cell r="R70">
            <v>189.517</v>
          </cell>
          <cell r="S70">
            <v>0.43125676509204647</v>
          </cell>
          <cell r="T70">
            <v>0.47896532392844793</v>
          </cell>
          <cell r="U70">
            <v>0.52667388276484961</v>
          </cell>
          <cell r="V70">
            <v>0.57438244160125107</v>
          </cell>
          <cell r="W70">
            <v>0.62209100043765297</v>
          </cell>
          <cell r="X70">
            <v>0.66979955927405421</v>
          </cell>
          <cell r="AA70">
            <v>189.517</v>
          </cell>
          <cell r="AB70">
            <v>-2.0172552206182748E-2</v>
          </cell>
          <cell r="AC70">
            <v>-3.4170087174665853E-2</v>
          </cell>
          <cell r="AD70">
            <v>-4.8167622143149069E-2</v>
          </cell>
          <cell r="AE70">
            <v>-6.2165157111632174E-2</v>
          </cell>
          <cell r="AF70">
            <v>-7.616269208011528E-2</v>
          </cell>
          <cell r="AG70">
            <v>-9.0160227048598385E-2</v>
          </cell>
        </row>
        <row r="71">
          <cell r="R71">
            <v>239.517</v>
          </cell>
          <cell r="S71">
            <v>0.80886319752081182</v>
          </cell>
          <cell r="T71">
            <v>0.86915863743817212</v>
          </cell>
          <cell r="U71">
            <v>0.92945407735553243</v>
          </cell>
          <cell r="V71">
            <v>0.98974951727289318</v>
          </cell>
          <cell r="W71">
            <v>1.0500449571902535</v>
          </cell>
          <cell r="X71">
            <v>1.1103403971076138</v>
          </cell>
          <cell r="AA71">
            <v>239.517</v>
          </cell>
          <cell r="AB71">
            <v>0.23833392684155874</v>
          </cell>
          <cell r="AC71">
            <v>0.22064344217239396</v>
          </cell>
          <cell r="AD71">
            <v>0.20295295750322873</v>
          </cell>
          <cell r="AE71">
            <v>0.1852624728340635</v>
          </cell>
          <cell r="AF71">
            <v>0.16757198816489827</v>
          </cell>
          <cell r="AG71">
            <v>0.14988150349573304</v>
          </cell>
        </row>
        <row r="72">
          <cell r="R72">
            <v>289.517</v>
          </cell>
          <cell r="S72">
            <v>1.1864696299495772</v>
          </cell>
          <cell r="T72">
            <v>1.2593519509478965</v>
          </cell>
          <cell r="U72">
            <v>1.3322342719462159</v>
          </cell>
          <cell r="V72">
            <v>1.4051165929445348</v>
          </cell>
          <cell r="W72">
            <v>1.4779989139428542</v>
          </cell>
          <cell r="X72">
            <v>1.5508812349411736</v>
          </cell>
          <cell r="AA72">
            <v>289.517</v>
          </cell>
          <cell r="AB72">
            <v>0.49684040588930056</v>
          </cell>
          <cell r="AC72">
            <v>0.47545697151945365</v>
          </cell>
          <cell r="AD72">
            <v>0.4540735371496063</v>
          </cell>
          <cell r="AE72">
            <v>0.43269010277975894</v>
          </cell>
          <cell r="AF72">
            <v>0.41130666840991204</v>
          </cell>
          <cell r="AG72">
            <v>0.38992323404006468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S - RSM Format"/>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 SG&amp;A Analysis"/>
      <sheetName val="By-Product Forecasts&gt;&gt;&gt;"/>
      <sheetName val="ACR_by Product"/>
      <sheetName val="Artex_by Product"/>
      <sheetName val="Bridges&gt;&gt;&gt;"/>
      <sheetName val="Artex_Bridges"/>
      <sheetName val="ACR_Bridges"/>
      <sheetName val="Output_Revenue Bridge"/>
      <sheetName val="Output_Contribution Bridge"/>
      <sheetName val="Categ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A1" t="str">
            <v>Revenue Output Bridge ($m)</v>
          </cell>
        </row>
        <row r="3">
          <cell r="B3" t="str">
            <v>Historical Includes Mandates &amp; Programs. Post 2011, Core Business Only</v>
          </cell>
        </row>
        <row r="6">
          <cell r="C6">
            <v>2008</v>
          </cell>
          <cell r="I6">
            <v>2010</v>
          </cell>
          <cell r="O6">
            <v>2011</v>
          </cell>
          <cell r="T6">
            <v>2013</v>
          </cell>
          <cell r="Y6">
            <v>2016</v>
          </cell>
        </row>
        <row r="8">
          <cell r="C8" t="str">
            <v>Revenue 2008</v>
          </cell>
          <cell r="D8" t="str">
            <v>Price</v>
          </cell>
          <cell r="E8" t="str">
            <v>Volume</v>
          </cell>
          <cell r="F8" t="str">
            <v>Mandates &amp; Programs</v>
          </cell>
          <cell r="I8" t="str">
            <v>Revenue 2010</v>
          </cell>
          <cell r="J8" t="str">
            <v>Price</v>
          </cell>
          <cell r="K8" t="str">
            <v>Volume</v>
          </cell>
          <cell r="L8" t="str">
            <v>Mandates &amp; Programs</v>
          </cell>
          <cell r="O8" t="str">
            <v>Revenue 2011</v>
          </cell>
          <cell r="P8" t="str">
            <v>Price</v>
          </cell>
          <cell r="Q8" t="str">
            <v>Volume</v>
          </cell>
          <cell r="T8" t="str">
            <v>Revenue 2013</v>
          </cell>
          <cell r="U8" t="str">
            <v>Price</v>
          </cell>
          <cell r="V8" t="str">
            <v>Volume</v>
          </cell>
          <cell r="Y8" t="str">
            <v>Revenue 2016</v>
          </cell>
        </row>
        <row r="10">
          <cell r="A10">
            <v>1</v>
          </cell>
          <cell r="B10" t="str">
            <v>EPIRBs</v>
          </cell>
          <cell r="C10">
            <v>7.4882564500000006</v>
          </cell>
          <cell r="D10">
            <v>-6.1475951327972234E-3</v>
          </cell>
          <cell r="E10">
            <v>-1.9276955748672027</v>
          </cell>
          <cell r="G10">
            <v>0</v>
          </cell>
          <cell r="I10">
            <v>5.5544132800000003</v>
          </cell>
          <cell r="J10">
            <v>-0.13085724258085096</v>
          </cell>
          <cell r="K10">
            <v>-0.47685632364315877</v>
          </cell>
          <cell r="M10">
            <v>0</v>
          </cell>
          <cell r="O10">
            <v>4.9466997137759892</v>
          </cell>
          <cell r="P10">
            <v>-0.23290752498272252</v>
          </cell>
          <cell r="Q10">
            <v>0.38065074105950714</v>
          </cell>
          <cell r="R10">
            <v>0</v>
          </cell>
          <cell r="T10">
            <v>5.0944429298527742</v>
          </cell>
          <cell r="U10">
            <v>-0.14235289604131324</v>
          </cell>
          <cell r="V10">
            <v>1.9517925319549312</v>
          </cell>
          <cell r="W10">
            <v>0</v>
          </cell>
          <cell r="Y10">
            <v>6.9038825657663931</v>
          </cell>
        </row>
        <row r="11">
          <cell r="A11">
            <v>2</v>
          </cell>
          <cell r="B11" t="str">
            <v>PLBs</v>
          </cell>
          <cell r="C11">
            <v>15.06562285</v>
          </cell>
          <cell r="D11">
            <v>-0.7056454698199397</v>
          </cell>
          <cell r="E11">
            <v>0.40162749981994045</v>
          </cell>
          <cell r="F11">
            <v>-9.8309999999999995</v>
          </cell>
          <cell r="G11">
            <v>0</v>
          </cell>
          <cell r="I11">
            <v>4.9306048800000006</v>
          </cell>
          <cell r="J11">
            <v>-0.418388284042711</v>
          </cell>
          <cell r="K11">
            <v>1.1051354071574988</v>
          </cell>
          <cell r="L11">
            <v>-0.27900000000000003</v>
          </cell>
          <cell r="M11">
            <v>0</v>
          </cell>
          <cell r="O11">
            <v>5.3383520031147889</v>
          </cell>
          <cell r="P11">
            <v>-0.30234894641722454</v>
          </cell>
          <cell r="Q11">
            <v>2.2661581799098944</v>
          </cell>
          <cell r="R11">
            <v>0</v>
          </cell>
          <cell r="T11">
            <v>7.3021612366074571</v>
          </cell>
          <cell r="U11">
            <v>1.3321278285087428E-5</v>
          </cell>
          <cell r="V11">
            <v>0.19491663519982966</v>
          </cell>
          <cell r="W11">
            <v>0</v>
          </cell>
          <cell r="Y11">
            <v>7.4970911930855726</v>
          </cell>
        </row>
        <row r="12">
          <cell r="A12">
            <v>3</v>
          </cell>
          <cell r="B12" t="str">
            <v>Oxco and Other Beacons</v>
          </cell>
          <cell r="C12">
            <v>2.91588022</v>
          </cell>
          <cell r="D12">
            <v>8.0384906204109263E-2</v>
          </cell>
          <cell r="E12">
            <v>-1.0149799062041092</v>
          </cell>
          <cell r="G12">
            <v>2.1610000000116258E-5</v>
          </cell>
          <cell r="I12">
            <v>1.9812636099999998</v>
          </cell>
          <cell r="J12">
            <v>-0.20544449265858897</v>
          </cell>
          <cell r="K12">
            <v>-0.24133696148636247</v>
          </cell>
          <cell r="M12">
            <v>-2.1610000000782392E-5</v>
          </cell>
          <cell r="O12">
            <v>1.5345037658550491</v>
          </cell>
          <cell r="P12">
            <v>-5.1485517252287942E-2</v>
          </cell>
          <cell r="Q12">
            <v>0.17835704976475325</v>
          </cell>
          <cell r="R12">
            <v>0</v>
          </cell>
          <cell r="T12">
            <v>1.6613752983675139</v>
          </cell>
          <cell r="U12">
            <v>0</v>
          </cell>
          <cell r="V12">
            <v>0.2906718104461149</v>
          </cell>
          <cell r="W12">
            <v>0</v>
          </cell>
          <cell r="Y12">
            <v>1.9520471088136286</v>
          </cell>
        </row>
        <row r="13">
          <cell r="A13">
            <v>4</v>
          </cell>
          <cell r="B13" t="str">
            <v>BEACONS</v>
          </cell>
          <cell r="C13">
            <v>25.469759520000004</v>
          </cell>
          <cell r="D13">
            <v>-0.63140815874862755</v>
          </cell>
          <cell r="E13">
            <v>-2.5410479812513715</v>
          </cell>
          <cell r="F13">
            <v>-9.8309999999999995</v>
          </cell>
          <cell r="G13">
            <v>2.1610000006333507E-5</v>
          </cell>
          <cell r="I13">
            <v>12.46628177</v>
          </cell>
          <cell r="J13">
            <v>-0.75469001928215096</v>
          </cell>
          <cell r="K13">
            <v>0.38694212202797756</v>
          </cell>
          <cell r="L13">
            <v>-0.27900000000000003</v>
          </cell>
          <cell r="M13">
            <v>-2.160999999922808E-5</v>
          </cell>
          <cell r="O13">
            <v>11.819555482745827</v>
          </cell>
          <cell r="P13">
            <v>-0.58674198865223492</v>
          </cell>
          <cell r="Q13">
            <v>2.825165970734155</v>
          </cell>
          <cell r="R13">
            <v>0</v>
          </cell>
          <cell r="T13">
            <v>14.057979464827746</v>
          </cell>
          <cell r="U13">
            <v>-0.14233957476302814</v>
          </cell>
          <cell r="V13">
            <v>2.4373809776008759</v>
          </cell>
          <cell r="W13">
            <v>0</v>
          </cell>
          <cell r="Y13">
            <v>16.353020867665592</v>
          </cell>
        </row>
        <row r="14">
          <cell r="A14">
            <v>5</v>
          </cell>
          <cell r="B14" t="str">
            <v>LIGHTS</v>
          </cell>
          <cell r="C14">
            <v>16.689942849999991</v>
          </cell>
          <cell r="D14">
            <v>1.1790282654604995</v>
          </cell>
          <cell r="E14">
            <v>-3.6860957054604988</v>
          </cell>
          <cell r="G14">
            <v>0</v>
          </cell>
          <cell r="I14">
            <v>14.182875409999994</v>
          </cell>
          <cell r="J14">
            <v>-0.40602837093989197</v>
          </cell>
          <cell r="K14">
            <v>-0.93527367577296028</v>
          </cell>
          <cell r="M14">
            <v>0</v>
          </cell>
          <cell r="O14">
            <v>12.841573363287145</v>
          </cell>
          <cell r="P14">
            <v>1.1709520108833471E-2</v>
          </cell>
          <cell r="Q14">
            <v>0.60532859068481748</v>
          </cell>
          <cell r="R14">
            <v>0</v>
          </cell>
          <cell r="T14">
            <v>13.458611474080797</v>
          </cell>
          <cell r="U14">
            <v>-7.951334414023388E-2</v>
          </cell>
          <cell r="V14">
            <v>2.3020078374759647</v>
          </cell>
          <cell r="W14">
            <v>0</v>
          </cell>
          <cell r="Y14">
            <v>15.681105967416537</v>
          </cell>
        </row>
        <row r="15">
          <cell r="A15">
            <v>6</v>
          </cell>
          <cell r="B15" t="str">
            <v>OTHER</v>
          </cell>
          <cell r="C15">
            <v>4.8839759400000009</v>
          </cell>
          <cell r="D15">
            <v>0.91881848865822602</v>
          </cell>
          <cell r="E15">
            <v>-2.2509297786582261</v>
          </cell>
          <cell r="F15">
            <v>-0.10199999999999999</v>
          </cell>
          <cell r="G15">
            <v>0</v>
          </cell>
          <cell r="I15">
            <v>3.4498646499999999</v>
          </cell>
          <cell r="J15">
            <v>-7.2161968328284046E-2</v>
          </cell>
          <cell r="K15">
            <v>2.8611729356691009E-2</v>
          </cell>
          <cell r="M15">
            <v>0</v>
          </cell>
          <cell r="O15">
            <v>3.4063144110284065</v>
          </cell>
          <cell r="P15">
            <v>7.0060101092879306</v>
          </cell>
          <cell r="Q15">
            <v>-5.9019968299446841</v>
          </cell>
          <cell r="R15">
            <v>0</v>
          </cell>
          <cell r="T15">
            <v>4.5103276903716516</v>
          </cell>
          <cell r="U15">
            <v>-0.15807250000000034</v>
          </cell>
          <cell r="V15">
            <v>0.17321376443724695</v>
          </cell>
          <cell r="W15">
            <v>0</v>
          </cell>
          <cell r="Y15">
            <v>4.525468954808896</v>
          </cell>
        </row>
        <row r="16">
          <cell r="A16">
            <v>7</v>
          </cell>
          <cell r="B16" t="str">
            <v>ACR (ex AIS)</v>
          </cell>
          <cell r="C16">
            <v>47.04367830999999</v>
          </cell>
          <cell r="D16">
            <v>1.4664385953700978</v>
          </cell>
          <cell r="E16">
            <v>-8.4780734653700964</v>
          </cell>
          <cell r="F16">
            <v>-9.9329999999999998</v>
          </cell>
          <cell r="G16">
            <v>-7.3838999999864541E-4</v>
          </cell>
          <cell r="I16">
            <v>30.099781829999994</v>
          </cell>
          <cell r="J16">
            <v>-1.2328803585503272</v>
          </cell>
          <cell r="K16">
            <v>-0.51971982438829167</v>
          </cell>
          <cell r="L16">
            <v>-0.27900000000000003</v>
          </cell>
          <cell r="M16">
            <v>7.3838999999153998E-4</v>
          </cell>
          <cell r="O16">
            <v>28.067443257061381</v>
          </cell>
          <cell r="P16">
            <v>6.4309776407445289</v>
          </cell>
          <cell r="Q16">
            <v>-2.4715022685257115</v>
          </cell>
          <cell r="R16">
            <v>0</v>
          </cell>
          <cell r="T16">
            <v>32.026918629280189</v>
          </cell>
          <cell r="U16">
            <v>-0.37992541890326242</v>
          </cell>
          <cell r="V16">
            <v>4.9126025795140871</v>
          </cell>
          <cell r="W16">
            <v>0</v>
          </cell>
          <cell r="Y16">
            <v>36.559595789891027</v>
          </cell>
        </row>
        <row r="18">
          <cell r="A18">
            <v>8</v>
          </cell>
          <cell r="B18" t="str">
            <v>ELTs</v>
          </cell>
          <cell r="C18">
            <v>35.387238145999994</v>
          </cell>
          <cell r="D18">
            <v>0.20308905043785283</v>
          </cell>
          <cell r="E18">
            <v>-3.4984316914378528</v>
          </cell>
          <cell r="F18">
            <v>-18.2532</v>
          </cell>
          <cell r="G18">
            <v>0</v>
          </cell>
          <cell r="I18">
            <v>13.838695504999997</v>
          </cell>
          <cell r="J18">
            <v>0.32227405682134902</v>
          </cell>
          <cell r="K18">
            <v>-0.75020899182134848</v>
          </cell>
          <cell r="M18">
            <v>0</v>
          </cell>
          <cell r="O18">
            <v>13.410760570000001</v>
          </cell>
          <cell r="P18">
            <v>-1.5684677837659411</v>
          </cell>
          <cell r="Q18">
            <v>3.3728895775596248</v>
          </cell>
          <cell r="R18">
            <v>0</v>
          </cell>
          <cell r="T18">
            <v>15.215182363793684</v>
          </cell>
          <cell r="U18">
            <v>-0.47512747591901205</v>
          </cell>
          <cell r="V18">
            <v>3.9093836833087474</v>
          </cell>
          <cell r="W18">
            <v>0</v>
          </cell>
          <cell r="Y18">
            <v>18.649438571183413</v>
          </cell>
        </row>
        <row r="19">
          <cell r="A19">
            <v>9</v>
          </cell>
          <cell r="B19" t="str">
            <v>Test sets</v>
          </cell>
          <cell r="C19">
            <v>0.68645149999999999</v>
          </cell>
          <cell r="D19">
            <v>6.5315838308444826E-2</v>
          </cell>
          <cell r="E19">
            <v>-0.23085508830844484</v>
          </cell>
          <cell r="G19">
            <v>0</v>
          </cell>
          <cell r="I19">
            <v>0.52091224999999997</v>
          </cell>
          <cell r="J19">
            <v>-1.2838525837151898E-2</v>
          </cell>
          <cell r="K19">
            <v>-9.3453584162848158E-2</v>
          </cell>
          <cell r="M19">
            <v>0</v>
          </cell>
          <cell r="O19">
            <v>0.41462013999999997</v>
          </cell>
          <cell r="P19">
            <v>-3.0337164970847541E-2</v>
          </cell>
          <cell r="Q19">
            <v>5.6975690688835234E-2</v>
          </cell>
          <cell r="R19">
            <v>0</v>
          </cell>
          <cell r="T19">
            <v>0.44125866571798761</v>
          </cell>
          <cell r="U19">
            <v>-1.3867584117977175E-2</v>
          </cell>
          <cell r="V19">
            <v>8.332654906005918E-2</v>
          </cell>
          <cell r="W19">
            <v>0</v>
          </cell>
          <cell r="Y19">
            <v>0.5107176306600697</v>
          </cell>
        </row>
        <row r="20">
          <cell r="A20">
            <v>10</v>
          </cell>
          <cell r="B20" t="str">
            <v>Antennas, cables, &amp; accessories</v>
          </cell>
          <cell r="C20">
            <v>4.7463728389999993</v>
          </cell>
          <cell r="D20">
            <v>-6.1552733853239186E-2</v>
          </cell>
          <cell r="E20">
            <v>0.17866295485323902</v>
          </cell>
          <cell r="G20">
            <v>0</v>
          </cell>
          <cell r="I20">
            <v>4.8634830599999974</v>
          </cell>
          <cell r="J20">
            <v>0.78966823148467069</v>
          </cell>
          <cell r="K20">
            <v>-0.59426705148467063</v>
          </cell>
          <cell r="M20">
            <v>0</v>
          </cell>
          <cell r="O20">
            <v>5.0588842399999976</v>
          </cell>
          <cell r="P20">
            <v>-0.17461978114297311</v>
          </cell>
          <cell r="Q20">
            <v>5.4357268971326658E-2</v>
          </cell>
          <cell r="R20">
            <v>0</v>
          </cell>
          <cell r="T20">
            <v>4.9386217278283553</v>
          </cell>
          <cell r="U20">
            <v>-0.14162043220178744</v>
          </cell>
          <cell r="V20">
            <v>1.0564661935120796</v>
          </cell>
          <cell r="W20">
            <v>0</v>
          </cell>
          <cell r="Y20">
            <v>5.8534674891386489</v>
          </cell>
        </row>
        <row r="21">
          <cell r="A21">
            <v>11</v>
          </cell>
          <cell r="B21" t="str">
            <v>Repair parts</v>
          </cell>
          <cell r="C21">
            <v>4.7925591179999998</v>
          </cell>
          <cell r="D21">
            <v>0.43365821632212959</v>
          </cell>
          <cell r="E21">
            <v>-2.2881651687221307</v>
          </cell>
          <cell r="G21">
            <v>0</v>
          </cell>
          <cell r="I21">
            <v>2.938052165599998</v>
          </cell>
          <cell r="J21">
            <v>0.53068781813335852</v>
          </cell>
          <cell r="K21">
            <v>-0.45923041373335788</v>
          </cell>
          <cell r="M21">
            <v>0</v>
          </cell>
          <cell r="O21">
            <v>3.009509570000001</v>
          </cell>
          <cell r="P21">
            <v>-0.17805274080043687</v>
          </cell>
          <cell r="Q21">
            <v>4.1747578904041627E-2</v>
          </cell>
          <cell r="R21">
            <v>0</v>
          </cell>
          <cell r="T21">
            <v>2.873204408103605</v>
          </cell>
          <cell r="U21">
            <v>-7.0735035138467919E-2</v>
          </cell>
          <cell r="V21">
            <v>0.34333885456562724</v>
          </cell>
          <cell r="W21">
            <v>0</v>
          </cell>
          <cell r="Y21">
            <v>3.1458082275307659</v>
          </cell>
        </row>
        <row r="22">
          <cell r="A22">
            <v>12</v>
          </cell>
          <cell r="B22" t="str">
            <v>Repair service and Other</v>
          </cell>
          <cell r="C22">
            <v>0.6465210480000001</v>
          </cell>
          <cell r="D22">
            <v>-0.82177279499014932</v>
          </cell>
          <cell r="E22">
            <v>-3.2890678009850655E-2</v>
          </cell>
          <cell r="G22">
            <v>0</v>
          </cell>
          <cell r="I22">
            <v>-0.20814242499999999</v>
          </cell>
          <cell r="J22">
            <v>1466.5735633223942</v>
          </cell>
          <cell r="K22">
            <v>-1466.0818651473942</v>
          </cell>
          <cell r="M22">
            <v>2.2648549702353193E-14</v>
          </cell>
          <cell r="O22">
            <v>0.28355574999998234</v>
          </cell>
          <cell r="P22">
            <v>0.2805723498561753</v>
          </cell>
          <cell r="Q22">
            <v>-0.57003241252072401</v>
          </cell>
          <cell r="R22">
            <v>-3.9898639947466563E-17</v>
          </cell>
          <cell r="T22">
            <v>-5.9043126645663292E-3</v>
          </cell>
          <cell r="U22">
            <v>3.5472128023451739E-3</v>
          </cell>
          <cell r="V22">
            <v>-3.2745484071649835E-3</v>
          </cell>
          <cell r="W22">
            <v>-2.0816681711721685E-17</v>
          </cell>
          <cell r="Y22">
            <v>-5.631648269386118E-3</v>
          </cell>
        </row>
        <row r="23">
          <cell r="A23">
            <v>13</v>
          </cell>
          <cell r="B23" t="str">
            <v xml:space="preserve">Artex </v>
          </cell>
          <cell r="C23">
            <v>46.259142650999991</v>
          </cell>
          <cell r="D23">
            <v>-0.18126242377496132</v>
          </cell>
          <cell r="E23">
            <v>-5.8716796716250395</v>
          </cell>
          <cell r="F23">
            <v>-18.2532</v>
          </cell>
          <cell r="G23">
            <v>-5.3290705182007514E-14</v>
          </cell>
          <cell r="I23">
            <v>21.953000555600045</v>
          </cell>
          <cell r="J23">
            <v>1468.2033549029964</v>
          </cell>
          <cell r="K23">
            <v>-1467.9790251885963</v>
          </cell>
          <cell r="L23">
            <v>0</v>
          </cell>
          <cell r="M23">
            <v>8.8817841970012523E-14</v>
          </cell>
          <cell r="N23">
            <v>0</v>
          </cell>
          <cell r="O23">
            <v>22.177330269999995</v>
          </cell>
          <cell r="P23">
            <v>-1.6709051208240231</v>
          </cell>
          <cell r="Q23">
            <v>2.9559377036031047</v>
          </cell>
          <cell r="R23">
            <v>0</v>
          </cell>
          <cell r="T23">
            <v>23.462362852779066</v>
          </cell>
          <cell r="U23">
            <v>-0.69780331457489941</v>
          </cell>
          <cell r="V23">
            <v>5.3892407320393492</v>
          </cell>
          <cell r="W23">
            <v>0</v>
          </cell>
          <cell r="X23">
            <v>0</v>
          </cell>
          <cell r="Y23">
            <v>28.153800270243529</v>
          </cell>
        </row>
        <row r="25">
          <cell r="A25">
            <v>14</v>
          </cell>
          <cell r="B25" t="str">
            <v>ACR+ Artex</v>
          </cell>
          <cell r="C25">
            <v>93.302820960999981</v>
          </cell>
          <cell r="D25">
            <v>1.2851761715951364</v>
          </cell>
          <cell r="E25">
            <v>-14.349753136995137</v>
          </cell>
          <cell r="F25">
            <v>-28.186199999999999</v>
          </cell>
          <cell r="G25">
            <v>-7.3839000005193611E-4</v>
          </cell>
          <cell r="I25">
            <v>52.05278238560004</v>
          </cell>
          <cell r="J25">
            <v>1466.970474544446</v>
          </cell>
          <cell r="K25">
            <v>-1468.4987450129847</v>
          </cell>
          <cell r="L25">
            <v>-0.27900000000000003</v>
          </cell>
          <cell r="M25">
            <v>7.3838999993824928E-4</v>
          </cell>
          <cell r="O25">
            <v>50.244773527061376</v>
          </cell>
          <cell r="P25">
            <v>4.7600725199205058</v>
          </cell>
          <cell r="Q25">
            <v>0.48443543507739317</v>
          </cell>
          <cell r="R25">
            <v>0</v>
          </cell>
          <cell r="T25">
            <v>55.489281482059255</v>
          </cell>
          <cell r="U25">
            <v>-1.0777287334781618</v>
          </cell>
          <cell r="V25">
            <v>10.301843311553437</v>
          </cell>
          <cell r="W25">
            <v>0</v>
          </cell>
          <cell r="Y25">
            <v>64.713396060134556</v>
          </cell>
        </row>
        <row r="28">
          <cell r="B28" t="str">
            <v>Bridge Number</v>
          </cell>
          <cell r="C28">
            <v>14</v>
          </cell>
          <cell r="D28" t="str">
            <v>ACR+ Artex</v>
          </cell>
        </row>
        <row r="32">
          <cell r="B32" t="str">
            <v>ACR+ Artex Bridge</v>
          </cell>
          <cell r="C32">
            <v>93.302820960999981</v>
          </cell>
          <cell r="D32">
            <v>1.2851761715951364</v>
          </cell>
          <cell r="E32">
            <v>-14.349753136995137</v>
          </cell>
          <cell r="F32">
            <v>-28.186199999999999</v>
          </cell>
          <cell r="G32">
            <v>-7.3839000005193611E-4</v>
          </cell>
          <cell r="I32">
            <v>52.05278238560004</v>
          </cell>
          <cell r="J32">
            <v>1466.970474544446</v>
          </cell>
          <cell r="K32">
            <v>-1468.4987450129847</v>
          </cell>
          <cell r="L32">
            <v>-0.27900000000000003</v>
          </cell>
          <cell r="M32">
            <v>7.3838999993824928E-4</v>
          </cell>
          <cell r="O32">
            <v>50.244773527061376</v>
          </cell>
          <cell r="P32">
            <v>4.7600725199205058</v>
          </cell>
          <cell r="Q32">
            <v>0.48443543507739317</v>
          </cell>
          <cell r="R32">
            <v>0</v>
          </cell>
          <cell r="T32">
            <v>55.489281482059255</v>
          </cell>
          <cell r="U32">
            <v>-1.0777287334781618</v>
          </cell>
          <cell r="V32">
            <v>10.301843311553437</v>
          </cell>
          <cell r="W32">
            <v>0</v>
          </cell>
          <cell r="Y32">
            <v>64.713396060134556</v>
          </cell>
        </row>
        <row r="45">
          <cell r="AA45" t="str">
            <v>ACR+ Artex 2008 - 2011 Revenue Analysis $m</v>
          </cell>
        </row>
        <row r="55">
          <cell r="AA55" t="str">
            <v>ACR+ Artex 2011 - 2016 Revenue Analysis $m</v>
          </cell>
        </row>
        <row r="68">
          <cell r="AA68" t="str">
            <v>ACR+ Artex 2008 - 2016 Revenue Analysis $m</v>
          </cell>
        </row>
        <row r="86">
          <cell r="AD86" t="str">
            <v>Chart Data Layout</v>
          </cell>
        </row>
        <row r="87">
          <cell r="AB87" t="str">
            <v>Input</v>
          </cell>
          <cell r="AD87" t="str">
            <v>Board</v>
          </cell>
          <cell r="AE87" t="str">
            <v>Incr</v>
          </cell>
          <cell r="AF87" t="str">
            <v>Decr</v>
          </cell>
          <cell r="AG87" t="str">
            <v>Ghost</v>
          </cell>
        </row>
        <row r="88">
          <cell r="AA88" t="str">
            <v>Revenue
2008PF</v>
          </cell>
          <cell r="AB88">
            <v>93.302820960999981</v>
          </cell>
          <cell r="AD88">
            <v>93.302820960999981</v>
          </cell>
        </row>
        <row r="89">
          <cell r="AA89" t="str">
            <v>Price</v>
          </cell>
          <cell r="AB89">
            <v>1.2851761715951364</v>
          </cell>
          <cell r="AE89">
            <v>1.2851761715951364</v>
          </cell>
          <cell r="AF89">
            <v>0</v>
          </cell>
          <cell r="AG89">
            <v>93.302820960999981</v>
          </cell>
        </row>
        <row r="90">
          <cell r="AA90" t="str">
            <v>Volume</v>
          </cell>
          <cell r="AB90">
            <v>-14.349753136995137</v>
          </cell>
          <cell r="AE90">
            <v>0</v>
          </cell>
          <cell r="AF90">
            <v>14.349753136995137</v>
          </cell>
          <cell r="AG90">
            <v>80.238243995599987</v>
          </cell>
        </row>
        <row r="91">
          <cell r="AA91" t="str">
            <v>Mandates &amp; Programs</v>
          </cell>
          <cell r="AB91">
            <v>-28.186199999999999</v>
          </cell>
          <cell r="AE91">
            <v>0</v>
          </cell>
          <cell r="AF91">
            <v>28.186199999999999</v>
          </cell>
          <cell r="AG91">
            <v>52.052043995599988</v>
          </cell>
        </row>
        <row r="92">
          <cell r="AA92" t="str">
            <v>Revenue
2010PF</v>
          </cell>
          <cell r="AB92">
            <v>52.05278238560004</v>
          </cell>
          <cell r="AD92">
            <v>52.05278238560004</v>
          </cell>
        </row>
        <row r="93">
          <cell r="AA93" t="str">
            <v>Price</v>
          </cell>
          <cell r="AB93">
            <v>1466.970474544446</v>
          </cell>
          <cell r="AE93">
            <v>1466.970474544446</v>
          </cell>
          <cell r="AF93">
            <v>0</v>
          </cell>
          <cell r="AG93">
            <v>52.05278238560004</v>
          </cell>
        </row>
        <row r="94">
          <cell r="AA94" t="str">
            <v>Volume</v>
          </cell>
          <cell r="AB94">
            <v>-1468.4987450129847</v>
          </cell>
          <cell r="AE94">
            <v>0</v>
          </cell>
          <cell r="AF94">
            <v>1468.4987450129847</v>
          </cell>
          <cell r="AG94">
            <v>50.524511917061318</v>
          </cell>
        </row>
        <row r="95">
          <cell r="AA95" t="str">
            <v>Mandates &amp; Programs</v>
          </cell>
          <cell r="AB95">
            <v>-0.27900000000000003</v>
          </cell>
          <cell r="AE95">
            <v>0</v>
          </cell>
          <cell r="AF95">
            <v>0.27900000000000003</v>
          </cell>
          <cell r="AG95">
            <v>50.245511917061322</v>
          </cell>
          <cell r="AI95">
            <v>3.1</v>
          </cell>
        </row>
        <row r="96">
          <cell r="AA96" t="str">
            <v>Revenue
2011E</v>
          </cell>
          <cell r="AB96">
            <v>50.244773527061376</v>
          </cell>
          <cell r="AD96">
            <v>50.244773527061376</v>
          </cell>
          <cell r="AI96">
            <v>-3.1</v>
          </cell>
        </row>
        <row r="97">
          <cell r="AA97" t="str">
            <v>Price</v>
          </cell>
          <cell r="AB97">
            <v>4.7600725199205058</v>
          </cell>
          <cell r="AE97">
            <v>4.7600725199205058</v>
          </cell>
          <cell r="AF97">
            <v>0</v>
          </cell>
          <cell r="AG97">
            <v>50.244773527061376</v>
          </cell>
        </row>
        <row r="98">
          <cell r="AA98" t="str">
            <v>Volume</v>
          </cell>
          <cell r="AB98">
            <v>0.48443543507739317</v>
          </cell>
          <cell r="AE98">
            <v>0.48443543507739317</v>
          </cell>
          <cell r="AF98">
            <v>0</v>
          </cell>
          <cell r="AG98">
            <v>55.004846046981882</v>
          </cell>
        </row>
        <row r="99">
          <cell r="AA99" t="str">
            <v>Revenue
2013E</v>
          </cell>
          <cell r="AB99">
            <v>55.489281482059255</v>
          </cell>
          <cell r="AD99">
            <v>55.489281482059255</v>
          </cell>
        </row>
        <row r="100">
          <cell r="AA100" t="str">
            <v>Price</v>
          </cell>
          <cell r="AB100">
            <v>-1.0777287334781618</v>
          </cell>
          <cell r="AE100">
            <v>0</v>
          </cell>
          <cell r="AF100">
            <v>1.0777287334781618</v>
          </cell>
          <cell r="AG100">
            <v>54.411552748581094</v>
          </cell>
        </row>
        <row r="101">
          <cell r="AA101" t="str">
            <v>Volume</v>
          </cell>
          <cell r="AB101">
            <v>10.301843311553437</v>
          </cell>
          <cell r="AE101">
            <v>10.301843311553437</v>
          </cell>
          <cell r="AF101">
            <v>0</v>
          </cell>
          <cell r="AG101">
            <v>54.411552748581094</v>
          </cell>
        </row>
        <row r="102">
          <cell r="AA102" t="str">
            <v>Revenue
2016E</v>
          </cell>
          <cell r="AB102">
            <v>64.713396060134556</v>
          </cell>
          <cell r="AC102" t="str">
            <v>OK</v>
          </cell>
          <cell r="AD102">
            <v>64.713396060134556</v>
          </cell>
        </row>
        <row r="148">
          <cell r="W148" t="str">
            <v>x</v>
          </cell>
        </row>
      </sheetData>
      <sheetData sheetId="8" refreshError="1"/>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SG - Hist. &amp; Proj."/>
      <sheetName val="The Shams Group - Hist. &amp; Proj."/>
      <sheetName val="TSG - Bal. Sheet"/>
      <sheetName val="TSG - Rev. Proj."/>
      <sheetName val="MCM Format - PL"/>
      <sheetName val="Depreciation Schedule"/>
      <sheetName val="MCM Format - BS"/>
      <sheetName val="MCM Format - Working Capital"/>
      <sheetName val="DCF"/>
      <sheetName val="LBO"/>
      <sheetName val="Proforma PL Account"/>
      <sheetName val="Hist. BS"/>
      <sheetName val="WACC Analysis Output"/>
      <sheetName val="Calculating Asset Beta"/>
      <sheetName val="Public Comps Multiples"/>
      <sheetName val="Prec. Trx. Pitch"/>
      <sheetName val="Prec. Trx (07-09) Val Comm"/>
      <sheetName val="Multiple Range"/>
      <sheetName val="Football Field"/>
      <sheetName val="EV Sensitivity Analysis"/>
      <sheetName val="Peer Analysis"/>
      <sheetName val="Revenue Segmentation"/>
      <sheetName val="TSG Revenue"/>
      <sheetName val="Income Statements"/>
      <sheetName val="GCOM"/>
      <sheetName val="Output_Revenue Bridge"/>
      <sheetName val="Headcount and Oil Price"/>
      <sheetName val="BOE Stats"/>
    </sheetNames>
    <sheetDataSet>
      <sheetData sheetId="0"/>
      <sheetData sheetId="1"/>
      <sheetData sheetId="2"/>
      <sheetData sheetId="3"/>
      <sheetData sheetId="4"/>
      <sheetData sheetId="5"/>
      <sheetData sheetId="6"/>
      <sheetData sheetId="7"/>
      <sheetData sheetId="8"/>
      <sheetData sheetId="9"/>
      <sheetData sheetId="10"/>
      <sheetData sheetId="11">
        <row r="3">
          <cell r="B3" t="str">
            <v>Weighted Average Cost of Capital</v>
          </cell>
        </row>
      </sheetData>
      <sheetData sheetId="12">
        <row r="3">
          <cell r="B3" t="str">
            <v>Weighted Average Cost of Capital</v>
          </cell>
        </row>
        <row r="5">
          <cell r="B5" t="str">
            <v>Asset Beta Based - Generally Recommended Methodology</v>
          </cell>
        </row>
        <row r="8">
          <cell r="B8" t="str">
            <v>WACC Analysis</v>
          </cell>
          <cell r="G8" t="str">
            <v>Asset Beta Analysis</v>
          </cell>
        </row>
        <row r="10">
          <cell r="C10" t="str">
            <v>Low</v>
          </cell>
          <cell r="E10" t="str">
            <v>High</v>
          </cell>
          <cell r="I10" t="str">
            <v>Adjusted</v>
          </cell>
          <cell r="K10" t="str">
            <v>Market</v>
          </cell>
          <cell r="L10" t="str">
            <v>Asset</v>
          </cell>
        </row>
        <row r="11">
          <cell r="B11" t="str">
            <v>Cost of Equity</v>
          </cell>
          <cell r="G11" t="str">
            <v>Company</v>
          </cell>
          <cell r="I11" t="str">
            <v>Equity Beta</v>
          </cell>
          <cell r="J11" t="str">
            <v>Debt Beta</v>
          </cell>
          <cell r="K11" t="str">
            <v>Leverage</v>
          </cell>
          <cell r="L11" t="str">
            <v>Beta</v>
          </cell>
        </row>
        <row r="12">
          <cell r="B12" t="str">
            <v>U.S. Risk Free Rate (30 Year U.S. Treasury)</v>
          </cell>
          <cell r="C12">
            <v>3.7699999999999997E-2</v>
          </cell>
          <cell r="E12">
            <v>4.5499999999999999E-2</v>
          </cell>
          <cell r="G12" t="str">
            <v>Athenahealth, Inc.</v>
          </cell>
          <cell r="I12">
            <v>1.00064</v>
          </cell>
          <cell r="J12">
            <v>0</v>
          </cell>
          <cell r="K12">
            <v>8.27527956049985E-2</v>
          </cell>
          <cell r="L12">
            <v>0.94952384361017517</v>
          </cell>
        </row>
        <row r="13">
          <cell r="G13" t="str">
            <v>Cerner Corp.</v>
          </cell>
          <cell r="I13">
            <v>1.10616</v>
          </cell>
          <cell r="J13">
            <v>0</v>
          </cell>
          <cell r="K13">
            <v>9.4143242703235847E-2</v>
          </cell>
          <cell r="L13">
            <v>1.0337713778387692</v>
          </cell>
        </row>
        <row r="14">
          <cell r="B14" t="str">
            <v>Equity Market Risk Premium</v>
          </cell>
          <cell r="C14">
            <v>0.08</v>
          </cell>
          <cell r="E14">
            <v>0.11</v>
          </cell>
          <cell r="G14" t="str">
            <v>Eclipsys Corp.</v>
          </cell>
          <cell r="I14">
            <v>1.6939299999999999</v>
          </cell>
          <cell r="J14">
            <v>0</v>
          </cell>
          <cell r="K14">
            <v>0.20532598750019387</v>
          </cell>
          <cell r="L14">
            <v>1.4600401397150216</v>
          </cell>
        </row>
        <row r="15">
          <cell r="B15" t="str">
            <v>Asset Beta</v>
          </cell>
          <cell r="C15">
            <v>0.80570877155012255</v>
          </cell>
          <cell r="E15">
            <v>0.80570877155012255</v>
          </cell>
          <cell r="G15" t="str">
            <v>HMS Holdings Corp.</v>
          </cell>
          <cell r="I15">
            <v>0.13555</v>
          </cell>
          <cell r="J15">
            <v>0</v>
          </cell>
          <cell r="K15">
            <v>6.4820149806568444E-2</v>
          </cell>
          <cell r="L15">
            <v>0.1301595651638093</v>
          </cell>
        </row>
        <row r="16">
          <cell r="B16" t="str">
            <v>Relevered Equity Beta</v>
          </cell>
          <cell r="C16">
            <v>0.89280541391039869</v>
          </cell>
          <cell r="E16">
            <v>0.89280541391039869</v>
          </cell>
          <cell r="G16" t="str">
            <v>Allscripts-Misys Healthcare Solutions, Inc.</v>
          </cell>
          <cell r="I16" t="str">
            <v>NA</v>
          </cell>
          <cell r="J16">
            <v>0</v>
          </cell>
          <cell r="K16">
            <v>5.2901900359527479E-2</v>
          </cell>
          <cell r="L16" t="str">
            <v>NA</v>
          </cell>
        </row>
        <row r="17">
          <cell r="B17" t="str">
            <v>Debt Beta</v>
          </cell>
          <cell r="C17">
            <v>0.1</v>
          </cell>
          <cell r="E17">
            <v>0.1</v>
          </cell>
          <cell r="G17" t="str">
            <v>Phase Forward Inc.</v>
          </cell>
          <cell r="I17">
            <v>0.84862000000000004</v>
          </cell>
          <cell r="J17">
            <v>0</v>
          </cell>
          <cell r="K17">
            <v>0</v>
          </cell>
          <cell r="L17">
            <v>0.84862000000000004</v>
          </cell>
        </row>
        <row r="18">
          <cell r="B18" t="str">
            <v>Debt/Capitalization (Market)</v>
          </cell>
          <cell r="C18">
            <v>0.16166422450042592</v>
          </cell>
          <cell r="E18">
            <v>0.16166422450042592</v>
          </cell>
          <cell r="G18" t="str">
            <v>PSS World Medical Inc.</v>
          </cell>
          <cell r="I18">
            <v>0.75797000000000003</v>
          </cell>
          <cell r="J18">
            <v>0.3</v>
          </cell>
          <cell r="K18">
            <v>0.37024704056904761</v>
          </cell>
          <cell r="L18">
            <v>0.6358867882287571</v>
          </cell>
        </row>
        <row r="19">
          <cell r="B19" t="str">
            <v>Effective Marginal Tax Rate</v>
          </cell>
          <cell r="C19">
            <v>0.36</v>
          </cell>
          <cell r="E19">
            <v>0.36</v>
          </cell>
          <cell r="G19" t="str">
            <v>Quality Systems Inc.</v>
          </cell>
          <cell r="I19">
            <v>1.0677700000000001</v>
          </cell>
          <cell r="J19">
            <v>0</v>
          </cell>
          <cell r="K19">
            <v>0</v>
          </cell>
          <cell r="L19">
            <v>1.0677700000000001</v>
          </cell>
        </row>
        <row r="20">
          <cell r="B20" t="str">
            <v>Adjusted Equity Market Risk Premium</v>
          </cell>
          <cell r="C20">
            <v>7.1424433112831892E-2</v>
          </cell>
          <cell r="E20">
            <v>9.8208595530143855E-2</v>
          </cell>
          <cell r="G20" t="str">
            <v>Res-Care Inc.</v>
          </cell>
          <cell r="I20">
            <v>1.008</v>
          </cell>
          <cell r="J20">
            <v>0.3</v>
          </cell>
          <cell r="K20">
            <v>0.36027270483711749</v>
          </cell>
          <cell r="L20">
            <v>0.82150474558553066</v>
          </cell>
        </row>
        <row r="21">
          <cell r="B21" t="str">
            <v>Small Cap Risk Premium</v>
          </cell>
          <cell r="C21">
            <v>0.1</v>
          </cell>
          <cell r="E21">
            <v>0.15</v>
          </cell>
          <cell r="G21" t="str">
            <v>Vital Images Inc.</v>
          </cell>
          <cell r="I21">
            <v>1.2882400000000001</v>
          </cell>
          <cell r="J21">
            <v>0</v>
          </cell>
          <cell r="K21">
            <v>0</v>
          </cell>
          <cell r="L21">
            <v>1.2882400000000001</v>
          </cell>
        </row>
        <row r="22">
          <cell r="G22" t="str">
            <v>Computer Programs &amp; Systems Inc.</v>
          </cell>
          <cell r="I22">
            <v>0.55974000000000002</v>
          </cell>
          <cell r="J22">
            <v>0</v>
          </cell>
          <cell r="K22">
            <v>0</v>
          </cell>
          <cell r="L22">
            <v>0.55974000000000002</v>
          </cell>
        </row>
        <row r="23">
          <cell r="B23" t="str">
            <v>Cost of Equity</v>
          </cell>
          <cell r="C23">
            <v>0.20912443311283191</v>
          </cell>
          <cell r="E23">
            <v>0.29370859553014383</v>
          </cell>
          <cell r="G23" t="str">
            <v>MedAssets, Inc.</v>
          </cell>
          <cell r="I23" t="str">
            <v>NA</v>
          </cell>
          <cell r="J23">
            <v>0.3</v>
          </cell>
          <cell r="K23">
            <v>0.38332941797424408</v>
          </cell>
          <cell r="L23" t="str">
            <v>NA</v>
          </cell>
        </row>
        <row r="24">
          <cell r="G24" t="str">
            <v>AmerisourceBergen Corporation</v>
          </cell>
          <cell r="I24">
            <v>0.71416999999999997</v>
          </cell>
          <cell r="J24">
            <v>0.3</v>
          </cell>
          <cell r="K24">
            <v>0.29958722124101284</v>
          </cell>
          <cell r="L24">
            <v>0.62745886760640679</v>
          </cell>
        </row>
        <row r="25">
          <cell r="B25" t="str">
            <v>Cost of Debt</v>
          </cell>
          <cell r="G25" t="str">
            <v>McKesson Corp.</v>
          </cell>
          <cell r="I25">
            <v>0.84955000000000003</v>
          </cell>
          <cell r="J25">
            <v>0.3</v>
          </cell>
          <cell r="K25">
            <v>0.28576309794988608</v>
          </cell>
          <cell r="L25">
            <v>0.71918754795558137</v>
          </cell>
        </row>
        <row r="26">
          <cell r="B26" t="str">
            <v>U.S. Risk Free Rate (10 Year U.S. Treasury)</v>
          </cell>
          <cell r="C26">
            <v>3.7100000000000001E-2</v>
          </cell>
          <cell r="E26">
            <v>0.04</v>
          </cell>
          <cell r="G26" t="str">
            <v>Owens &amp; Minor Inc.</v>
          </cell>
          <cell r="I26">
            <v>0.39195000000000002</v>
          </cell>
          <cell r="J26">
            <v>0</v>
          </cell>
          <cell r="K26">
            <v>0.22581980896055637</v>
          </cell>
          <cell r="L26">
            <v>0.3323111544475415</v>
          </cell>
        </row>
        <row r="27">
          <cell r="B27" t="str">
            <v>Credit Spread</v>
          </cell>
          <cell r="C27">
            <v>4.6676799999999997E-2</v>
          </cell>
          <cell r="E27">
            <v>6.5500000000000003E-2</v>
          </cell>
        </row>
        <row r="28">
          <cell r="B28" t="str">
            <v>Cost of Debt (Pretax)</v>
          </cell>
          <cell r="C28">
            <v>8.3776799999999998E-2</v>
          </cell>
          <cell r="E28">
            <v>0.10550000000000001</v>
          </cell>
        </row>
        <row r="30">
          <cell r="B30" t="str">
            <v>Cost of Debt (After-tax)</v>
          </cell>
          <cell r="C30">
            <v>5.3617152000000001E-2</v>
          </cell>
          <cell r="E30">
            <v>6.7520000000000011E-2</v>
          </cell>
        </row>
        <row r="31">
          <cell r="G31" t="str">
            <v>Median</v>
          </cell>
          <cell r="I31">
            <v>0.84955000000000003</v>
          </cell>
          <cell r="J31">
            <v>0</v>
          </cell>
          <cell r="K31">
            <v>9.4143242703235847E-2</v>
          </cell>
          <cell r="L31">
            <v>0.82150474558553066</v>
          </cell>
        </row>
        <row r="32">
          <cell r="B32" t="str">
            <v>WACC</v>
          </cell>
          <cell r="C32">
            <v>0.1839844691075562</v>
          </cell>
          <cell r="E32">
            <v>0.25714199164292262</v>
          </cell>
          <cell r="G32" t="str">
            <v>Mean</v>
          </cell>
          <cell r="I32">
            <v>0.87863769230769229</v>
          </cell>
          <cell r="J32">
            <v>0.1</v>
          </cell>
          <cell r="K32">
            <v>0.16166422450042592</v>
          </cell>
          <cell r="L32">
            <v>0.80570877155012255</v>
          </cell>
        </row>
        <row r="45">
          <cell r="B45" t="str">
            <v>Weighted Average Cost of Capital</v>
          </cell>
        </row>
        <row r="46">
          <cell r="G46" t="str">
            <v>Equity Beta Analysis</v>
          </cell>
        </row>
        <row r="47">
          <cell r="B47" t="str">
            <v>Equity Beta Based</v>
          </cell>
        </row>
        <row r="48">
          <cell r="I48" t="str">
            <v>Adjusted</v>
          </cell>
          <cell r="J48" t="str">
            <v>Market</v>
          </cell>
        </row>
        <row r="49">
          <cell r="I49" t="str">
            <v>Equity Beta</v>
          </cell>
          <cell r="J49" t="str">
            <v>Leverage</v>
          </cell>
        </row>
        <row r="50">
          <cell r="B50" t="str">
            <v>WACC Analysis</v>
          </cell>
          <cell r="G50" t="str">
            <v>Athenahealth, Inc.</v>
          </cell>
          <cell r="I50">
            <v>1.00064</v>
          </cell>
          <cell r="J50">
            <v>8.27527956049985E-2</v>
          </cell>
        </row>
        <row r="51">
          <cell r="C51" t="str">
            <v>Low</v>
          </cell>
          <cell r="E51" t="str">
            <v>High</v>
          </cell>
          <cell r="G51" t="str">
            <v>Cerner Corp.</v>
          </cell>
          <cell r="I51">
            <v>1.10616</v>
          </cell>
          <cell r="J51">
            <v>9.4143242703235847E-2</v>
          </cell>
        </row>
        <row r="52">
          <cell r="B52" t="str">
            <v>Cost of Equity</v>
          </cell>
          <cell r="G52" t="str">
            <v>Eclipsys Corp.</v>
          </cell>
          <cell r="I52">
            <v>1.6939299999999999</v>
          </cell>
          <cell r="J52">
            <v>0.20532598750019387</v>
          </cell>
        </row>
        <row r="53">
          <cell r="B53" t="str">
            <v>U.S. Risk Free Rate (30 Year U.S. Treasury)</v>
          </cell>
          <cell r="C53">
            <v>3.7699999999999997E-2</v>
          </cell>
          <cell r="E53">
            <v>3.7699999999999997E-2</v>
          </cell>
          <cell r="G53" t="str">
            <v>HMS Holdings Corp.</v>
          </cell>
          <cell r="I53">
            <v>0.13555</v>
          </cell>
          <cell r="J53">
            <v>6.4820149806568444E-2</v>
          </cell>
        </row>
        <row r="54">
          <cell r="G54" t="str">
            <v>Allscripts-Misys Healthcare Solutions, Inc.</v>
          </cell>
          <cell r="I54" t="str">
            <v>NA</v>
          </cell>
          <cell r="J54">
            <v>5.2901900359527479E-2</v>
          </cell>
        </row>
        <row r="55">
          <cell r="B55" t="str">
            <v>Equity Market Risk Premium</v>
          </cell>
          <cell r="C55">
            <v>0.08</v>
          </cell>
          <cell r="E55">
            <v>0.11</v>
          </cell>
          <cell r="G55" t="str">
            <v>Phase Forward Inc.</v>
          </cell>
          <cell r="I55">
            <v>0.84862000000000004</v>
          </cell>
          <cell r="J55">
            <v>0</v>
          </cell>
        </row>
        <row r="56">
          <cell r="B56" t="str">
            <v>Equity Beta</v>
          </cell>
          <cell r="C56">
            <v>0.84955000000000003</v>
          </cell>
          <cell r="E56">
            <v>0.84955000000000003</v>
          </cell>
          <cell r="G56" t="str">
            <v>PSS World Medical Inc.</v>
          </cell>
          <cell r="I56">
            <v>0.75797000000000003</v>
          </cell>
          <cell r="J56">
            <v>0.37024704056904761</v>
          </cell>
        </row>
        <row r="57">
          <cell r="B57" t="str">
            <v>Adjusted Equity Market Risk Premium</v>
          </cell>
          <cell r="C57">
            <v>6.7964000000000011E-2</v>
          </cell>
          <cell r="E57">
            <v>9.3450500000000006E-2</v>
          </cell>
          <cell r="G57" t="str">
            <v>Quality Systems Inc.</v>
          </cell>
          <cell r="I57">
            <v>1.0677700000000001</v>
          </cell>
          <cell r="J57">
            <v>0</v>
          </cell>
        </row>
        <row r="58">
          <cell r="B58" t="str">
            <v>Small Cap Risk Premium</v>
          </cell>
          <cell r="C58">
            <v>0.1</v>
          </cell>
          <cell r="E58">
            <v>0.15</v>
          </cell>
          <cell r="G58" t="str">
            <v>Res-Care Inc.</v>
          </cell>
          <cell r="I58">
            <v>1.008</v>
          </cell>
          <cell r="J58">
            <v>0.36027270483711749</v>
          </cell>
        </row>
        <row r="59">
          <cell r="G59" t="str">
            <v>Vital Images Inc.</v>
          </cell>
          <cell r="I59">
            <v>1.2882400000000001</v>
          </cell>
          <cell r="J59">
            <v>0</v>
          </cell>
        </row>
        <row r="60">
          <cell r="B60" t="str">
            <v>Cost of Equity</v>
          </cell>
          <cell r="C60">
            <v>0.20566400000000001</v>
          </cell>
          <cell r="E60">
            <v>0.28115049999999997</v>
          </cell>
          <cell r="G60" t="str">
            <v>Computer Programs &amp; Systems Inc.</v>
          </cell>
          <cell r="I60">
            <v>0.55974000000000002</v>
          </cell>
          <cell r="J60">
            <v>0</v>
          </cell>
        </row>
        <row r="61">
          <cell r="G61" t="str">
            <v>MedAssets, Inc.</v>
          </cell>
          <cell r="I61" t="str">
            <v>NA</v>
          </cell>
          <cell r="J61">
            <v>0.38332941797424408</v>
          </cell>
        </row>
        <row r="62">
          <cell r="B62" t="str">
            <v>Cost of Debt</v>
          </cell>
          <cell r="G62" t="str">
            <v>AmerisourceBergen Corporation</v>
          </cell>
          <cell r="I62">
            <v>0.71416999999999997</v>
          </cell>
          <cell r="J62">
            <v>0.29958722124101284</v>
          </cell>
        </row>
        <row r="63">
          <cell r="B63" t="str">
            <v>U.S. Risk Free Rate (10 Year U.S. Treasury)</v>
          </cell>
          <cell r="C63">
            <v>3.7100000000000001E-2</v>
          </cell>
          <cell r="E63">
            <v>3.7100000000000001E-2</v>
          </cell>
          <cell r="G63" t="str">
            <v>McKesson Corp.</v>
          </cell>
          <cell r="I63">
            <v>0.84955000000000003</v>
          </cell>
          <cell r="J63">
            <v>0.28576309794988608</v>
          </cell>
        </row>
        <row r="64">
          <cell r="B64" t="str">
            <v>Credit Spread</v>
          </cell>
          <cell r="C64">
            <v>4.6676799999999997E-2</v>
          </cell>
          <cell r="E64">
            <v>4.6676799999999997E-2</v>
          </cell>
          <cell r="G64" t="str">
            <v>Owens &amp; Minor Inc.</v>
          </cell>
          <cell r="I64">
            <v>0.39195000000000002</v>
          </cell>
          <cell r="J64">
            <v>0.22581980896055637</v>
          </cell>
        </row>
        <row r="65">
          <cell r="B65" t="str">
            <v>Cost of Debt (Pretax)</v>
          </cell>
          <cell r="C65">
            <v>8.3776799999999998E-2</v>
          </cell>
          <cell r="E65">
            <v>8.3776799999999998E-2</v>
          </cell>
        </row>
        <row r="67">
          <cell r="B67" t="str">
            <v>Effective Marginal Tax Rate</v>
          </cell>
          <cell r="C67">
            <v>0.36</v>
          </cell>
          <cell r="E67">
            <v>0.36</v>
          </cell>
        </row>
        <row r="68">
          <cell r="B68" t="str">
            <v>Cost of Debt (After-tax)</v>
          </cell>
          <cell r="C68">
            <v>5.3617152000000001E-2</v>
          </cell>
          <cell r="E68">
            <v>5.3617152000000001E-2</v>
          </cell>
          <cell r="G68" t="str">
            <v>Median</v>
          </cell>
          <cell r="I68">
            <v>0.84955000000000003</v>
          </cell>
          <cell r="J68">
            <v>9.4143242703235847E-2</v>
          </cell>
        </row>
        <row r="69">
          <cell r="G69" t="str">
            <v>Mean</v>
          </cell>
          <cell r="I69">
            <v>0.87863769230769229</v>
          </cell>
          <cell r="J69">
            <v>0.16166422450042592</v>
          </cell>
        </row>
        <row r="70">
          <cell r="B70" t="str">
            <v>Debt/Capitalization (Market)</v>
          </cell>
          <cell r="C70">
            <v>0.16166422450042592</v>
          </cell>
          <cell r="E70">
            <v>0.16166422450042592</v>
          </cell>
        </row>
        <row r="72">
          <cell r="B72" t="str">
            <v>WACC</v>
          </cell>
          <cell r="C72">
            <v>0.18108346423034585</v>
          </cell>
          <cell r="E72">
            <v>0.24436649774759442</v>
          </cell>
        </row>
        <row r="75">
          <cell r="B75" t="str">
            <v>Average WACC</v>
          </cell>
          <cell r="C75">
            <v>0.18253396666895103</v>
          </cell>
          <cell r="E75">
            <v>0.25075424469525853</v>
          </cell>
        </row>
      </sheetData>
      <sheetData sheetId="13">
        <row r="2">
          <cell r="B2" t="str">
            <v>Calculating Asset Beta</v>
          </cell>
        </row>
      </sheetData>
      <sheetData sheetId="14"/>
      <sheetData sheetId="15"/>
      <sheetData sheetId="16"/>
      <sheetData sheetId="17">
        <row r="2">
          <cell r="C2" t="str">
            <v>Revenue</v>
          </cell>
        </row>
      </sheetData>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
      <sheetName val="LBO"/>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istorical IS"/>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mntStat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U Comp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601 Detail information"/>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 Variables-Not Used"/>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ocation Base"/>
      <sheetName val="Allocation worksheet"/>
      <sheetName val="Customer List - Valuation"/>
      <sheetName val="ROA"/>
      <sheetName val="Wkfc Summary"/>
      <sheetName val="Reno -Workforce"/>
      <sheetName val="SD - Workforce"/>
      <sheetName val="Primate Contract - Valuation"/>
      <sheetName val="China WACC"/>
      <sheetName val="SOP &amp; AAALAC - Valuation"/>
      <sheetName val="WACC"/>
      <sheetName val="Comp"/>
      <sheetName val="Eurodollar Spread"/>
      <sheetName val="INPUT"/>
      <sheetName val="Margin and Taxes"/>
      <sheetName val="Reno - Turnover Analysis"/>
      <sheetName val="San Diego Salary Data"/>
      <sheetName val="San Diego- Turnover Analysis"/>
      <sheetName val="San Diego - Training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Co Descript"/>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nies"/>
      <sheetName val="People"/>
    </sheetNames>
    <sheetDataSet>
      <sheetData sheetId="0" refreshError="1"/>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cade"/>
      <sheetName val="Error Check"/>
      <sheetName val="Model Flow"/>
      <sheetName val="Analysis -&gt;&gt;"/>
      <sheetName val="Doc Comp Analysis"/>
      <sheetName val="CIM-&gt;&gt;"/>
      <sheetName val="P&amp;Ls CS"/>
      <sheetName val="P&amp;Ls"/>
      <sheetName val="EBITDA Adj."/>
      <sheetName val="BS"/>
      <sheetName val="Doc Comp"/>
      <sheetName val="Update Deck Graphs"/>
      <sheetName val="Pro Forma P&amp;L -&gt;&gt;"/>
      <sheetName val="Consl. Pro Forma"/>
      <sheetName val="GRO Pro Forma"/>
      <sheetName val="EBSC Pro Forma"/>
      <sheetName val="OP Consl Pro Forma"/>
      <sheetName val="OP by Location Pro Forma -&gt;&gt;"/>
      <sheetName val="OP LV-Lab Pro Forma"/>
      <sheetName val="OP Consl-Ret Pro Forma"/>
      <sheetName val="OP EL-Ret Pro Forma"/>
      <sheetName val="OP CL-Ret Pro Forma"/>
      <sheetName val="OP GV-Ret Pro Forma"/>
      <sheetName val="OP CA-Ret Pro Forma"/>
      <sheetName val="OP WK-Ret Pro Forma"/>
      <sheetName val="OP IA-Ret Pro Forma"/>
      <sheetName val="OP HD-Ret Pro Forma"/>
      <sheetName val="OP RF-Ret Pro Forma"/>
      <sheetName val="OP GL-Ret Pro Forma"/>
      <sheetName val="Spreads -&gt;&gt;"/>
      <sheetName val="GRO Spread"/>
      <sheetName val="EBSC Spread"/>
      <sheetName val="OP Consl. Spread"/>
      <sheetName val="GMS Consl. Spread"/>
      <sheetName val="OP by Location Spreads -&gt;&gt;"/>
      <sheetName val="OP EL IS Spread"/>
      <sheetName val="OP CL IS Spread"/>
      <sheetName val="OP GV IS Spread"/>
      <sheetName val="OP CA IS Spread"/>
      <sheetName val="OP WK IS Spread"/>
      <sheetName val="OP LV IS Spread"/>
      <sheetName val="OP IA IS Spread"/>
      <sheetName val="OP HD IS Spread"/>
      <sheetName val="OP RF IS Spread"/>
      <sheetName val="OP GL IS Spread"/>
      <sheetName val="GMS Spreads by CS-&gt;&gt;"/>
      <sheetName val="GRO CS Spread"/>
      <sheetName val="Opt CS Spread"/>
      <sheetName val="Skin CS Spread"/>
      <sheetName val="EBSC CS Spread"/>
      <sheetName val="WSC CS Spread"/>
      <sheetName val="GR Opt Consol. Spread"/>
      <sheetName val="GR Opt CS Spreads-&gt;&gt;"/>
      <sheetName val="GR Opt EL CS Spread"/>
      <sheetName val="GR Opt CL CS Spread"/>
      <sheetName val="GR Opt GV CS Spread"/>
      <sheetName val="GR Opt CA CS Spread"/>
      <sheetName val="GR Opt WK CS Spread"/>
      <sheetName val="GR Opt LV CS Spread"/>
      <sheetName val="GR Opt IA CS Spread"/>
      <sheetName val="GR Opt HD CS Spread"/>
      <sheetName val="GR Opt RF CS Spread"/>
      <sheetName val="GR Opt GL CS Spread"/>
      <sheetName val="RAW DATA --&gt;"/>
      <sheetName val="GRO-&gt;&gt;"/>
      <sheetName val="GRO FS-&gt;"/>
      <sheetName val="GRO 13 IS"/>
      <sheetName val="GRO 14 IS"/>
      <sheetName val="GRO 15 IS"/>
      <sheetName val="GRO 16 IS"/>
      <sheetName val="GRO 13 BS"/>
      <sheetName val="GRO 14 BS"/>
      <sheetName val="GRO 15 BS"/>
      <sheetName val="GRO 16 BS"/>
      <sheetName val="P&amp;L by CC FY14 &amp; FY15"/>
      <sheetName val="GRO Rev Sum.-&gt;"/>
      <sheetName val="Rev Summary 13"/>
      <sheetName val="Rev Summary 14"/>
      <sheetName val="Rev Summary 15"/>
      <sheetName val="Rev Summary 16"/>
      <sheetName val="GRO Bonus Calcs-&gt;"/>
      <sheetName val="Q1 13 bonus"/>
      <sheetName val="Q2 13 bonus"/>
      <sheetName val="Q3 13 bonus"/>
      <sheetName val="Q4 13 bonus"/>
      <sheetName val="Q1 14 bonus"/>
      <sheetName val="Q2 14 bonus"/>
      <sheetName val="Q3 14 bonus"/>
      <sheetName val="Q4 14 bonus"/>
      <sheetName val="Q1 15 bonus"/>
      <sheetName val="Q2 15 bonus"/>
      <sheetName val="Q3 15 bonus"/>
      <sheetName val="Q4 15 bonus"/>
      <sheetName val="Q1 16 bonus"/>
      <sheetName val="Q2 16 bonus"/>
      <sheetName val="Q3 16 bonus"/>
      <sheetName val="PSG Bonus 2014"/>
      <sheetName val="PSG Bonus 2015"/>
      <sheetName val="PSG Bonus 2016"/>
      <sheetName val="TFG Bonus 14-15"/>
      <sheetName val="TFG Bonus 2016"/>
      <sheetName val="EBSC-&gt;&gt;"/>
      <sheetName val="EBSC 13 IS"/>
      <sheetName val="EBSC 14 IS"/>
      <sheetName val="EBSC 15 IS"/>
      <sheetName val="EBSC 16 IS"/>
      <sheetName val="EBSC 13 BS"/>
      <sheetName val="EBSC 14 BS"/>
      <sheetName val="EBSC 15 BS"/>
      <sheetName val="EBSC 16 BS"/>
      <sheetName val="OP-&gt;&gt;"/>
      <sheetName val="OP 2013 BS"/>
      <sheetName val="OP 2014 BS"/>
      <sheetName val="OP 2015 BS"/>
      <sheetName val="OP 2016 BS"/>
      <sheetName val="OP EL-&gt;"/>
      <sheetName val="OP EL 13 IS"/>
      <sheetName val="OP EL 14 IS"/>
      <sheetName val="OP EL 15 IS"/>
      <sheetName val="OP EL 16 IS"/>
      <sheetName val="OP GV-&gt;"/>
      <sheetName val="OP GV 13 IS"/>
      <sheetName val="OP GV 14 IS"/>
      <sheetName val="OP GV 15 IS"/>
      <sheetName val="OP GV 16 IS"/>
      <sheetName val="OP CL-&gt;"/>
      <sheetName val="OP CL 13 IS"/>
      <sheetName val="OP CL 14 IS"/>
      <sheetName val="OP CL 15 IS"/>
      <sheetName val="OP CL 16 IS"/>
      <sheetName val="OP CA-&gt;"/>
      <sheetName val="OP CA 13 IS"/>
      <sheetName val="OP CA 14 IS"/>
      <sheetName val="OP CA 15 IS"/>
      <sheetName val="OP CA 16 IS"/>
      <sheetName val="OP WK-&gt;"/>
      <sheetName val="OP WK 13 IS"/>
      <sheetName val="OP WK 14 IS"/>
      <sheetName val="OP WK 15 IS"/>
      <sheetName val="OP WK 16 IS"/>
      <sheetName val="OP LV-&gt;"/>
      <sheetName val="OP LV 13 IS"/>
      <sheetName val="OP LV 14 IS"/>
      <sheetName val="OP LV 15 IS"/>
      <sheetName val="OP LV 16 IS"/>
      <sheetName val="OP IA-&gt;"/>
      <sheetName val="OP IA 13 IS"/>
      <sheetName val="OP IA 14 IS"/>
      <sheetName val="OP IA 15 IS"/>
      <sheetName val="OP IA 16 IS"/>
      <sheetName val="OP HD-&gt;"/>
      <sheetName val="OP HD 13 IS"/>
      <sheetName val="OP HD 14 IS"/>
      <sheetName val="OP HD 15 IS"/>
      <sheetName val="OP HD 16 IS"/>
      <sheetName val="OP RF-&gt;"/>
      <sheetName val="OP RF 13 IS"/>
      <sheetName val="OP RF 14 IS"/>
      <sheetName val="OP RF 15 IS"/>
      <sheetName val="OP RF 16 IS"/>
      <sheetName val="OP GL-&gt;"/>
      <sheetName val="OP GL 13 IS"/>
      <sheetName val="OP GL 14 IS"/>
      <sheetName val="OP GL 15 IS"/>
      <sheetName val="OP GL 16 IS"/>
      <sheetName val="GMS Data-&gt;&gt;"/>
      <sheetName val="GMS BS Detail"/>
      <sheetName val="GMS IS Detail"/>
      <sheetName val="GMS IS by Loc-&gt;"/>
      <sheetName val="GMS GRO CS"/>
      <sheetName val="GMS Opt CS"/>
      <sheetName val="GMS Skin CS"/>
      <sheetName val="GMS EBSC CS"/>
      <sheetName val="GMS WSC CS"/>
      <sheetName val="GMS GR Opt CS by Loc-&gt;"/>
      <sheetName val="GMS Opt EL CS"/>
      <sheetName val="GMS Opt CL CS"/>
      <sheetName val="GMS Opt GV CS"/>
      <sheetName val="GMS Opt CA CS"/>
      <sheetName val="GMS Opt WK CS"/>
      <sheetName val="GMS Opt LV CS"/>
      <sheetName val="GMS Opt IA CS"/>
      <sheetName val="GMS Opt HD CS"/>
      <sheetName val="GMS Opt RF CS"/>
      <sheetName val="GMS Opt GL CS"/>
      <sheetName val="P&amp;L by CC-&gt;"/>
      <sheetName val="GRO Oph SH"/>
      <sheetName val="GRO Oph Non-SH"/>
      <sheetName val="GRO Opt P&amp;L"/>
      <sheetName val="GRO Skin"/>
    </sheetNames>
    <sheetDataSet>
      <sheetData sheetId="0" refreshError="1"/>
      <sheetData sheetId="1" refreshError="1"/>
      <sheetData sheetId="2" refreshError="1"/>
      <sheetData sheetId="3" refreshError="1"/>
      <sheetData sheetId="4"/>
      <sheetData sheetId="5" refreshError="1"/>
      <sheetData sheetId="6" refreshError="1"/>
      <sheetData sheetId="7">
        <row r="5">
          <cell r="C5" t="str">
            <v>Pro Forma Consoildated P&amp;L</v>
          </cell>
        </row>
        <row r="6">
          <cell r="C6" t="str">
            <v>$000's</v>
          </cell>
          <cell r="D6" t="str">
            <v>2013 A</v>
          </cell>
          <cell r="E6" t="str">
            <v>2014 A</v>
          </cell>
          <cell r="F6" t="str">
            <v>2015 A</v>
          </cell>
          <cell r="G6" t="str">
            <v>Jun-16 TTM</v>
          </cell>
          <cell r="H6" t="str">
            <v>Sep-16 TTM</v>
          </cell>
          <cell r="I6" t="str">
            <v>2016 P</v>
          </cell>
          <cell r="J6" t="str">
            <v>2017 F</v>
          </cell>
          <cell r="K6" t="str">
            <v>2018 F</v>
          </cell>
        </row>
        <row r="8">
          <cell r="C8" t="str">
            <v>Revenues</v>
          </cell>
        </row>
        <row r="9">
          <cell r="C9" t="str">
            <v>Clinical Services</v>
          </cell>
          <cell r="D9">
            <v>20196.457489999997</v>
          </cell>
          <cell r="E9">
            <v>20376.169139999998</v>
          </cell>
          <cell r="F9">
            <v>21793.178899999995</v>
          </cell>
          <cell r="G9">
            <v>22816.314099999992</v>
          </cell>
          <cell r="H9">
            <v>23022.203529999995</v>
          </cell>
          <cell r="I9">
            <v>23249.935256040571</v>
          </cell>
          <cell r="J9">
            <v>24935.612654187022</v>
          </cell>
          <cell r="K9">
            <v>26822.258697062061</v>
          </cell>
        </row>
        <row r="10">
          <cell r="C10" t="str">
            <v>Ambulatory Surgery Center</v>
          </cell>
          <cell r="D10">
            <v>6927.8093000000017</v>
          </cell>
          <cell r="E10">
            <v>6599.6897099999996</v>
          </cell>
          <cell r="F10">
            <v>7080.151490000002</v>
          </cell>
          <cell r="G10">
            <v>7122.2062799999994</v>
          </cell>
          <cell r="H10">
            <v>7244.3309200000003</v>
          </cell>
          <cell r="I10">
            <v>7234.8373318654922</v>
          </cell>
          <cell r="J10">
            <v>7421.7115249364961</v>
          </cell>
          <cell r="K10">
            <v>7650.639933518235</v>
          </cell>
        </row>
        <row r="11">
          <cell r="C11" t="str">
            <v>Optical Retail</v>
          </cell>
          <cell r="D11">
            <v>6188.794249999999</v>
          </cell>
          <cell r="E11">
            <v>6430.5914699999994</v>
          </cell>
          <cell r="F11">
            <v>7123.3588199999976</v>
          </cell>
          <cell r="G11">
            <v>7438.4910600000003</v>
          </cell>
          <cell r="H11">
            <v>7571.044969999999</v>
          </cell>
          <cell r="I11">
            <v>7690.8468425675092</v>
          </cell>
          <cell r="J11">
            <v>8197.2191097139439</v>
          </cell>
          <cell r="K11">
            <v>8620.1624861929977</v>
          </cell>
        </row>
        <row r="12">
          <cell r="C12" t="str">
            <v>Total Net Revenue</v>
          </cell>
          <cell r="D12">
            <v>33313.061040000001</v>
          </cell>
          <cell r="E12">
            <v>33406.450319999996</v>
          </cell>
          <cell r="F12">
            <v>35996.689209999997</v>
          </cell>
          <cell r="G12">
            <v>37377.011439999987</v>
          </cell>
          <cell r="H12">
            <v>37837.579419999995</v>
          </cell>
          <cell r="I12">
            <v>38175.619430473569</v>
          </cell>
          <cell r="J12">
            <v>40554.543288837463</v>
          </cell>
          <cell r="K12">
            <v>43093.061116773293</v>
          </cell>
        </row>
        <row r="14">
          <cell r="C14" t="str">
            <v>YoY Growth %</v>
          </cell>
          <cell r="D14" t="str">
            <v>n/a</v>
          </cell>
          <cell r="E14">
            <v>2.8033833302758548E-3</v>
          </cell>
          <cell r="F14">
            <v>7.7537088352343186E-2</v>
          </cell>
          <cell r="G14">
            <v>3.8345810692404836E-2</v>
          </cell>
          <cell r="H14">
            <v>5.1140542377674958E-2</v>
          </cell>
          <cell r="I14">
            <v>6.0531406312452241E-2</v>
          </cell>
          <cell r="J14">
            <v>6.2315265445697765E-2</v>
          </cell>
          <cell r="K14">
            <v>6.2595152652959341E-2</v>
          </cell>
        </row>
        <row r="16">
          <cell r="C16" t="str">
            <v>Cost of Sales</v>
          </cell>
        </row>
        <row r="18">
          <cell r="C18" t="str">
            <v>Clinical Services</v>
          </cell>
          <cell r="D18">
            <v>10465.82675482</v>
          </cell>
          <cell r="E18">
            <v>10790.173472299999</v>
          </cell>
          <cell r="F18">
            <v>11718.483639480002</v>
          </cell>
          <cell r="G18">
            <v>12316.191362559999</v>
          </cell>
          <cell r="H18">
            <v>12466.844813720003</v>
          </cell>
          <cell r="I18">
            <v>12510.571805532145</v>
          </cell>
          <cell r="J18">
            <v>13396.314403047734</v>
          </cell>
          <cell r="K18">
            <v>14403.295508292438</v>
          </cell>
        </row>
        <row r="19">
          <cell r="C19" t="str">
            <v>Ambulatory Surgery Center</v>
          </cell>
          <cell r="D19">
            <v>3231.0371602884225</v>
          </cell>
          <cell r="E19">
            <v>3245.1157448896411</v>
          </cell>
          <cell r="F19">
            <v>3358.0912600000001</v>
          </cell>
          <cell r="G19">
            <v>3406.536391841571</v>
          </cell>
          <cell r="H19">
            <v>3444.5949084454978</v>
          </cell>
          <cell r="I19">
            <v>3511.4495142795204</v>
          </cell>
          <cell r="J19">
            <v>3629.774109910446</v>
          </cell>
          <cell r="K19">
            <v>3754.0968541909238</v>
          </cell>
        </row>
        <row r="20">
          <cell r="C20" t="str">
            <v>Optical Retail</v>
          </cell>
          <cell r="D20">
            <v>2275.7650400000002</v>
          </cell>
          <cell r="E20">
            <v>2225.8412399999997</v>
          </cell>
          <cell r="F20">
            <v>2498.1410700000006</v>
          </cell>
          <cell r="G20">
            <v>2509.7180900000003</v>
          </cell>
          <cell r="H20">
            <v>2599.09771</v>
          </cell>
          <cell r="I20">
            <v>2610.105679973829</v>
          </cell>
          <cell r="J20">
            <v>2724.849599446191</v>
          </cell>
          <cell r="K20">
            <v>2844.6593279361364</v>
          </cell>
        </row>
        <row r="21">
          <cell r="C21" t="str">
            <v>Total Cost of Sales</v>
          </cell>
          <cell r="D21">
            <v>15972.628955108423</v>
          </cell>
          <cell r="E21">
            <v>16261.13045718964</v>
          </cell>
          <cell r="F21">
            <v>17574.715969480003</v>
          </cell>
          <cell r="G21">
            <v>18232.445844401569</v>
          </cell>
          <cell r="H21">
            <v>18510.537432165504</v>
          </cell>
          <cell r="I21">
            <v>18632.126999785494</v>
          </cell>
          <cell r="J21">
            <v>19750.938112404372</v>
          </cell>
          <cell r="K21">
            <v>21002.051690419499</v>
          </cell>
        </row>
        <row r="23">
          <cell r="C23" t="str">
            <v>Gross Profit</v>
          </cell>
        </row>
        <row r="24">
          <cell r="C24" t="str">
            <v>Clinical Services</v>
          </cell>
          <cell r="D24">
            <v>9730.6307351799969</v>
          </cell>
          <cell r="E24">
            <v>9585.9956676999991</v>
          </cell>
          <cell r="F24">
            <v>10074.695260519993</v>
          </cell>
          <cell r="G24">
            <v>10500.122737439993</v>
          </cell>
          <cell r="H24">
            <v>10555.358716279992</v>
          </cell>
          <cell r="I24">
            <v>10739.363450508426</v>
          </cell>
          <cell r="J24">
            <v>11539.298251139287</v>
          </cell>
          <cell r="K24">
            <v>12418.963188769623</v>
          </cell>
        </row>
        <row r="25">
          <cell r="C25" t="str">
            <v>Gross Margin %</v>
          </cell>
          <cell r="D25">
            <v>0.48179888676011556</v>
          </cell>
          <cell r="E25">
            <v>0.47045131996288486</v>
          </cell>
          <cell r="F25">
            <v>0.46228663136978126</v>
          </cell>
          <cell r="G25">
            <v>0.46020241005710893</v>
          </cell>
          <cell r="H25">
            <v>0.45848603078004302</v>
          </cell>
          <cell r="I25">
            <v>0.4619093916710254</v>
          </cell>
          <cell r="J25">
            <v>0.46276377529475643</v>
          </cell>
          <cell r="K25">
            <v>0.46300959695575217</v>
          </cell>
        </row>
        <row r="27">
          <cell r="C27" t="str">
            <v>Ambulatory Surgery Center</v>
          </cell>
          <cell r="D27">
            <v>3696.7721397115793</v>
          </cell>
          <cell r="E27">
            <v>3354.5739651103586</v>
          </cell>
          <cell r="F27">
            <v>3722.0602300000019</v>
          </cell>
          <cell r="G27">
            <v>3715.6698881584284</v>
          </cell>
          <cell r="H27">
            <v>3799.7360115545025</v>
          </cell>
          <cell r="I27">
            <v>3723.3878175859718</v>
          </cell>
          <cell r="J27">
            <v>3791.9374150260501</v>
          </cell>
          <cell r="K27">
            <v>3896.5430793273113</v>
          </cell>
        </row>
        <row r="28">
          <cell r="C28" t="str">
            <v>Gross Margin %</v>
          </cell>
          <cell r="D28">
            <v>0.53361343819200946</v>
          </cell>
          <cell r="E28">
            <v>0.50829267927966859</v>
          </cell>
          <cell r="F28">
            <v>0.52570347333062517</v>
          </cell>
          <cell r="G28">
            <v>0.52170208810049079</v>
          </cell>
          <cell r="H28">
            <v>0.52451165656503473</v>
          </cell>
          <cell r="I28">
            <v>0.51464706762465684</v>
          </cell>
          <cell r="J28">
            <v>0.51092492645198784</v>
          </cell>
          <cell r="K28">
            <v>0.50930943204582901</v>
          </cell>
        </row>
        <row r="30">
          <cell r="C30" t="str">
            <v>Optical Retail</v>
          </cell>
          <cell r="D30">
            <v>3913.0292099999988</v>
          </cell>
          <cell r="E30">
            <v>4204.7502299999996</v>
          </cell>
          <cell r="F30">
            <v>4625.2177499999971</v>
          </cell>
          <cell r="G30">
            <v>4928.77297</v>
          </cell>
          <cell r="H30">
            <v>4971.947259999999</v>
          </cell>
          <cell r="I30">
            <v>5080.7411625936802</v>
          </cell>
          <cell r="J30">
            <v>5472.369510267753</v>
          </cell>
          <cell r="K30">
            <v>5775.5031582568608</v>
          </cell>
        </row>
        <row r="31">
          <cell r="C31" t="str">
            <v>Gross Margin %</v>
          </cell>
          <cell r="D31">
            <v>0.63227650684945613</v>
          </cell>
          <cell r="E31">
            <v>0.65386679430904671</v>
          </cell>
          <cell r="F31">
            <v>0.64930292954131974</v>
          </cell>
          <cell r="G31">
            <v>0.66260387089851525</v>
          </cell>
          <cell r="H31">
            <v>0.65670555117571827</v>
          </cell>
          <cell r="I31">
            <v>0.66062181013313848</v>
          </cell>
          <cell r="J31">
            <v>0.66758853667615581</v>
          </cell>
          <cell r="K31">
            <v>0.66999933789038701</v>
          </cell>
        </row>
        <row r="33">
          <cell r="C33" t="str">
            <v>Total Gross Profit</v>
          </cell>
          <cell r="D33">
            <v>17340.432084891574</v>
          </cell>
          <cell r="E33">
            <v>17145.319862810356</v>
          </cell>
          <cell r="F33">
            <v>18421.97324051999</v>
          </cell>
          <cell r="G33">
            <v>19144.565595598422</v>
          </cell>
          <cell r="H33">
            <v>19327.041987834491</v>
          </cell>
          <cell r="I33">
            <v>19543.492430688078</v>
          </cell>
          <cell r="J33">
            <v>20803.605176433091</v>
          </cell>
          <cell r="K33">
            <v>22091.009426353798</v>
          </cell>
        </row>
        <row r="34">
          <cell r="C34" t="str">
            <v>Total Gross Margin %</v>
          </cell>
          <cell r="D34">
            <v>0.52052953236781185</v>
          </cell>
          <cell r="E34">
            <v>0.51323381258935141</v>
          </cell>
          <cell r="F34">
            <v>0.51176854440830921</v>
          </cell>
          <cell r="G34">
            <v>0.5122016142550756</v>
          </cell>
          <cell r="H34">
            <v>0.51078959817441971</v>
          </cell>
          <cell r="I34">
            <v>0.51193648517691237</v>
          </cell>
          <cell r="J34">
            <v>0.51297841103192088</v>
          </cell>
          <cell r="K34">
            <v>0.51263495453459962</v>
          </cell>
        </row>
        <row r="36">
          <cell r="C36" t="str">
            <v>Non-Clinical Payroll</v>
          </cell>
          <cell r="D36">
            <v>5669.9177599999985</v>
          </cell>
          <cell r="E36">
            <v>5863.0061300000007</v>
          </cell>
          <cell r="F36">
            <v>5935.1900499999992</v>
          </cell>
          <cell r="G36">
            <v>6033.8206699999992</v>
          </cell>
          <cell r="H36">
            <v>6060.8552199999995</v>
          </cell>
          <cell r="I36">
            <v>6089.1208817176193</v>
          </cell>
          <cell r="J36">
            <v>6483.008385653442</v>
          </cell>
          <cell r="K36">
            <v>6905.5909883940076</v>
          </cell>
        </row>
        <row r="37">
          <cell r="C37" t="str">
            <v>IT &amp; Telephone</v>
          </cell>
          <cell r="D37">
            <v>484.59285999999997</v>
          </cell>
          <cell r="E37">
            <v>792.92677000000015</v>
          </cell>
          <cell r="F37">
            <v>730.8687799999999</v>
          </cell>
          <cell r="G37">
            <v>947.05959999999982</v>
          </cell>
          <cell r="H37">
            <v>1014.2097100000001</v>
          </cell>
          <cell r="I37">
            <v>1089.3862902198844</v>
          </cell>
          <cell r="J37">
            <v>1106.5646332318695</v>
          </cell>
          <cell r="K37">
            <v>1188.1377958780681</v>
          </cell>
        </row>
        <row r="38">
          <cell r="C38" t="str">
            <v>Marketing &amp; Promotion</v>
          </cell>
          <cell r="D38">
            <v>504.62606000000005</v>
          </cell>
          <cell r="E38">
            <v>510.63945000000001</v>
          </cell>
          <cell r="F38">
            <v>514.00707999999997</v>
          </cell>
          <cell r="G38">
            <v>540.13776000000007</v>
          </cell>
          <cell r="H38">
            <v>542.09938</v>
          </cell>
          <cell r="I38">
            <v>552.29181594462966</v>
          </cell>
          <cell r="J38">
            <v>588.41408388836476</v>
          </cell>
          <cell r="K38">
            <v>631.57513728945298</v>
          </cell>
        </row>
        <row r="39">
          <cell r="C39" t="str">
            <v>Credit Card Fees</v>
          </cell>
          <cell r="D39">
            <v>309.45708999999999</v>
          </cell>
          <cell r="E39">
            <v>296.33048000000008</v>
          </cell>
          <cell r="F39">
            <v>378.52461</v>
          </cell>
          <cell r="G39">
            <v>396.78752000000003</v>
          </cell>
          <cell r="H39">
            <v>411.39724999999999</v>
          </cell>
          <cell r="I39">
            <v>416.3577602264005</v>
          </cell>
          <cell r="J39">
            <v>447.58114761759356</v>
          </cell>
          <cell r="K39">
            <v>478.16075204277951</v>
          </cell>
        </row>
        <row r="40">
          <cell r="C40" t="str">
            <v>Insurance Fees</v>
          </cell>
          <cell r="D40">
            <v>243.15327999999997</v>
          </cell>
          <cell r="E40">
            <v>283.17429999999996</v>
          </cell>
          <cell r="F40">
            <v>230.08207999999996</v>
          </cell>
          <cell r="G40">
            <v>138.96140000000003</v>
          </cell>
          <cell r="H40">
            <v>103.61963</v>
          </cell>
          <cell r="I40">
            <v>197.19530415726496</v>
          </cell>
          <cell r="J40">
            <v>226.11061170765836</v>
          </cell>
          <cell r="K40">
            <v>240.06555198343068</v>
          </cell>
        </row>
        <row r="41">
          <cell r="C41" t="str">
            <v>Other</v>
          </cell>
          <cell r="D41">
            <v>1164.6590799999999</v>
          </cell>
          <cell r="E41">
            <v>1456.1277809999999</v>
          </cell>
          <cell r="F41">
            <v>1445.8544510000002</v>
          </cell>
          <cell r="G41">
            <v>1521.3292300000003</v>
          </cell>
          <cell r="H41">
            <v>1649.40409</v>
          </cell>
          <cell r="I41">
            <v>1654.1957912199432</v>
          </cell>
          <cell r="J41">
            <v>1694.0577873404782</v>
          </cell>
          <cell r="K41">
            <v>1785.0955790225457</v>
          </cell>
        </row>
        <row r="42">
          <cell r="C42" t="str">
            <v>Rent Expenses</v>
          </cell>
          <cell r="D42">
            <v>2387.1231200000002</v>
          </cell>
          <cell r="E42">
            <v>2580.5128600000003</v>
          </cell>
          <cell r="F42">
            <v>2761.3924500000003</v>
          </cell>
          <cell r="G42">
            <v>2783.0716200000002</v>
          </cell>
          <cell r="H42">
            <v>2817.5429300000005</v>
          </cell>
          <cell r="I42">
            <v>2858.7136554927201</v>
          </cell>
          <cell r="J42">
            <v>2950.7504187713034</v>
          </cell>
          <cell r="K42">
            <v>3048.8638444420017</v>
          </cell>
        </row>
        <row r="43">
          <cell r="C43" t="str">
            <v>Total Consolidated SG&amp;A</v>
          </cell>
          <cell r="D43">
            <v>10763.529249999998</v>
          </cell>
          <cell r="E43">
            <v>11782.717771000001</v>
          </cell>
          <cell r="F43">
            <v>11995.919501</v>
          </cell>
          <cell r="G43">
            <v>12361.167800000001</v>
          </cell>
          <cell r="H43">
            <v>12599.128209999999</v>
          </cell>
          <cell r="I43">
            <v>12857.261498978462</v>
          </cell>
          <cell r="J43">
            <v>13496.48706821071</v>
          </cell>
          <cell r="K43">
            <v>14277.489649052286</v>
          </cell>
        </row>
        <row r="45">
          <cell r="C45" t="str">
            <v>Unadjusted EBITDA</v>
          </cell>
          <cell r="D45">
            <v>6576.9028348915763</v>
          </cell>
          <cell r="E45">
            <v>5362.602091810355</v>
          </cell>
          <cell r="F45">
            <v>6426.0537395199899</v>
          </cell>
          <cell r="G45">
            <v>6783.397795598421</v>
          </cell>
          <cell r="H45">
            <v>6727.9137778344921</v>
          </cell>
          <cell r="I45">
            <v>6686.2309317096169</v>
          </cell>
          <cell r="J45">
            <v>7307.1181082223811</v>
          </cell>
          <cell r="K45">
            <v>7813.5197773015116</v>
          </cell>
        </row>
        <row r="47">
          <cell r="C47" t="str">
            <v>Aggregate EBITDA Adjustments</v>
          </cell>
          <cell r="D47">
            <v>-100.14124815694058</v>
          </cell>
          <cell r="E47">
            <v>374.16955754691901</v>
          </cell>
          <cell r="F47">
            <v>-306.59539238033381</v>
          </cell>
          <cell r="G47">
            <v>-67.932079498401691</v>
          </cell>
          <cell r="H47">
            <v>55.796476202721749</v>
          </cell>
          <cell r="I47">
            <v>201.05676046387481</v>
          </cell>
        </row>
        <row r="48">
          <cell r="C48" t="str">
            <v>Consoildated Adj. EBITDA</v>
          </cell>
          <cell r="D48">
            <v>6476.7615867346358</v>
          </cell>
          <cell r="E48">
            <v>5736.7716493572743</v>
          </cell>
          <cell r="F48">
            <v>6119.4583471396563</v>
          </cell>
          <cell r="G48">
            <v>6715.4657161000196</v>
          </cell>
          <cell r="H48">
            <v>6783.7102540372134</v>
          </cell>
          <cell r="I48">
            <v>6887.2876921734915</v>
          </cell>
          <cell r="J48">
            <v>7307.1181082223811</v>
          </cell>
          <cell r="K48">
            <v>7813.5197773015116</v>
          </cell>
        </row>
        <row r="49">
          <cell r="C49" t="str">
            <v>EBITDA Margin %</v>
          </cell>
          <cell r="D49">
            <v>0.19742715408213282</v>
          </cell>
          <cell r="E49">
            <v>0.1717264658293475</v>
          </cell>
          <cell r="F49">
            <v>0.17000058842743934</v>
          </cell>
          <cell r="G49">
            <v>0.17966834311726934</v>
          </cell>
          <cell r="H49">
            <v>0.17928499544692106</v>
          </cell>
          <cell r="I49">
            <v>0.18041063366939727</v>
          </cell>
          <cell r="J49">
            <v>0.18018001229059943</v>
          </cell>
          <cell r="K49">
            <v>0.18131735306824659</v>
          </cell>
        </row>
        <row r="53">
          <cell r="C53" t="str">
            <v>Pro Forma GRO Optical P&amp;L</v>
          </cell>
        </row>
        <row r="54">
          <cell r="C54" t="str">
            <v>$000's</v>
          </cell>
          <cell r="D54" t="str">
            <v>2013 A</v>
          </cell>
          <cell r="E54" t="str">
            <v>2014 A</v>
          </cell>
          <cell r="F54" t="str">
            <v>2015 A</v>
          </cell>
          <cell r="G54" t="str">
            <v>Jun-16 TTM</v>
          </cell>
          <cell r="H54" t="str">
            <v>Sep-16 TTM</v>
          </cell>
          <cell r="I54" t="str">
            <v>2016 P</v>
          </cell>
          <cell r="J54" t="str">
            <v>2017 F</v>
          </cell>
          <cell r="K54" t="str">
            <v>2018 F</v>
          </cell>
        </row>
        <row r="56">
          <cell r="C56" t="str">
            <v>Retail Net Revenue</v>
          </cell>
          <cell r="D56">
            <v>6188.794249999999</v>
          </cell>
          <cell r="E56">
            <v>6430.5914699999994</v>
          </cell>
          <cell r="F56">
            <v>7123.3588199999976</v>
          </cell>
          <cell r="G56">
            <v>7438.4910600000003</v>
          </cell>
          <cell r="H56">
            <v>7571.044969999999</v>
          </cell>
          <cell r="I56">
            <v>7690.8468425675092</v>
          </cell>
          <cell r="J56">
            <v>8197.2191097139439</v>
          </cell>
          <cell r="K56">
            <v>8620.1624861929977</v>
          </cell>
        </row>
        <row r="58">
          <cell r="C58" t="str">
            <v>Retail YoY Growth %</v>
          </cell>
          <cell r="D58" t="str">
            <v>n/a</v>
          </cell>
          <cell r="E58">
            <v>3.9070166212101798E-2</v>
          </cell>
          <cell r="F58">
            <v>0.10772995815888731</v>
          </cell>
          <cell r="G58">
            <v>4.4239276437292085E-2</v>
          </cell>
          <cell r="H58">
            <v>6.2847620246652358E-2</v>
          </cell>
          <cell r="I58">
            <v>7.9665792066264451E-2</v>
          </cell>
          <cell r="J58">
            <v>6.5840898604787146E-2</v>
          </cell>
          <cell r="K58">
            <v>5.1595958436423173E-2</v>
          </cell>
        </row>
        <row r="60">
          <cell r="C60" t="str">
            <v>Cost of Sales</v>
          </cell>
        </row>
        <row r="61">
          <cell r="C61" t="str">
            <v>External Inventory Expense</v>
          </cell>
          <cell r="D61">
            <v>1171.6794000000002</v>
          </cell>
          <cell r="E61">
            <v>1104.1554799999999</v>
          </cell>
          <cell r="F61">
            <v>1310.9800600000001</v>
          </cell>
          <cell r="G61">
            <v>1336.86826</v>
          </cell>
          <cell r="H61">
            <v>1374.4382599999999</v>
          </cell>
          <cell r="I61">
            <v>1370.9330926054004</v>
          </cell>
          <cell r="J61">
            <v>1466.829405779413</v>
          </cell>
          <cell r="K61">
            <v>1556.4189236592592</v>
          </cell>
        </row>
        <row r="62">
          <cell r="C62" t="str">
            <v>Internal Inventory Expense</v>
          </cell>
          <cell r="D62">
            <v>787.80548999999996</v>
          </cell>
          <cell r="E62">
            <v>773.34974</v>
          </cell>
          <cell r="F62">
            <v>795.58282000000008</v>
          </cell>
          <cell r="G62">
            <v>772.24959000000013</v>
          </cell>
          <cell r="H62">
            <v>823.22735</v>
          </cell>
          <cell r="I62">
            <v>853.07453967055881</v>
          </cell>
          <cell r="J62">
            <v>854.7736914449614</v>
          </cell>
          <cell r="K62">
            <v>879.57450298956667</v>
          </cell>
        </row>
        <row r="63">
          <cell r="C63" t="str">
            <v>Manufacturing Labor</v>
          </cell>
          <cell r="D63">
            <v>316.28014999999999</v>
          </cell>
          <cell r="E63">
            <v>348.33601999999996</v>
          </cell>
          <cell r="F63">
            <v>391.57819000000006</v>
          </cell>
          <cell r="G63">
            <v>400.60024000000004</v>
          </cell>
          <cell r="H63">
            <v>401.43210000000005</v>
          </cell>
          <cell r="I63">
            <v>386.09804769786956</v>
          </cell>
          <cell r="J63">
            <v>403.24650222181651</v>
          </cell>
          <cell r="K63">
            <v>408.66590128731048</v>
          </cell>
        </row>
        <row r="64">
          <cell r="C64" t="str">
            <v>Total Cost of Goods Sold</v>
          </cell>
          <cell r="D64">
            <v>2275.7650400000002</v>
          </cell>
          <cell r="E64">
            <v>2225.8412399999997</v>
          </cell>
          <cell r="F64">
            <v>2498.1410700000006</v>
          </cell>
          <cell r="G64">
            <v>2509.7180900000003</v>
          </cell>
          <cell r="H64">
            <v>2599.09771</v>
          </cell>
          <cell r="I64">
            <v>2610.105679973829</v>
          </cell>
          <cell r="J64">
            <v>2724.849599446191</v>
          </cell>
          <cell r="K64">
            <v>2844.6593279361364</v>
          </cell>
        </row>
        <row r="66">
          <cell r="C66" t="str">
            <v>Gross Profit</v>
          </cell>
          <cell r="D66">
            <v>3913.0292099999988</v>
          </cell>
          <cell r="E66">
            <v>4204.7502299999996</v>
          </cell>
          <cell r="F66">
            <v>4625.2177499999971</v>
          </cell>
          <cell r="G66">
            <v>4928.77297</v>
          </cell>
          <cell r="H66">
            <v>4971.947259999999</v>
          </cell>
          <cell r="I66">
            <v>5080.7411625936802</v>
          </cell>
          <cell r="J66">
            <v>5472.369510267753</v>
          </cell>
          <cell r="K66">
            <v>5775.5031582568608</v>
          </cell>
        </row>
        <row r="67">
          <cell r="C67" t="str">
            <v>Gross Margin %</v>
          </cell>
          <cell r="D67">
            <v>0.63227650684945613</v>
          </cell>
          <cell r="E67">
            <v>0.65386679430904671</v>
          </cell>
          <cell r="F67">
            <v>0.64930292954131974</v>
          </cell>
          <cell r="G67">
            <v>0.66260387089851525</v>
          </cell>
          <cell r="H67">
            <v>0.65670555117571827</v>
          </cell>
          <cell r="I67">
            <v>0.66062181013313848</v>
          </cell>
          <cell r="J67">
            <v>0.66758853667615581</v>
          </cell>
          <cell r="K67">
            <v>0.66999933789038701</v>
          </cell>
        </row>
        <row r="69">
          <cell r="C69" t="str">
            <v>SG&amp;A Expenses</v>
          </cell>
        </row>
        <row r="70">
          <cell r="C70" t="str">
            <v>Non-Clinical Payroll</v>
          </cell>
          <cell r="D70">
            <v>1509.2903499999995</v>
          </cell>
          <cell r="E70">
            <v>1609.9120000000003</v>
          </cell>
          <cell r="F70">
            <v>1691.92138</v>
          </cell>
          <cell r="G70">
            <v>1753.5144499999999</v>
          </cell>
          <cell r="H70">
            <v>1774.8210199999999</v>
          </cell>
          <cell r="I70">
            <v>1814.5521641992314</v>
          </cell>
          <cell r="J70">
            <v>2006.0161832314682</v>
          </cell>
          <cell r="K70">
            <v>2063.0441391913132</v>
          </cell>
        </row>
        <row r="71">
          <cell r="C71" t="str">
            <v>Credit Card Fees</v>
          </cell>
          <cell r="D71">
            <v>109.91911</v>
          </cell>
          <cell r="E71">
            <v>118.84676</v>
          </cell>
          <cell r="F71">
            <v>144.73537999999999</v>
          </cell>
          <cell r="G71">
            <v>150.38301000000001</v>
          </cell>
          <cell r="H71">
            <v>155.02458999999996</v>
          </cell>
          <cell r="I71">
            <v>156.28114365428505</v>
          </cell>
          <cell r="J71">
            <v>170.9102753621909</v>
          </cell>
          <cell r="K71">
            <v>181.3471838934895</v>
          </cell>
        </row>
        <row r="72">
          <cell r="C72" t="str">
            <v>Marketing &amp; Promotion</v>
          </cell>
          <cell r="D72">
            <v>74.36287999999999</v>
          </cell>
          <cell r="E72">
            <v>36.577280000000002</v>
          </cell>
          <cell r="F72">
            <v>59.434899999999999</v>
          </cell>
          <cell r="G72">
            <v>77.029640000000001</v>
          </cell>
          <cell r="H72">
            <v>77.136930000000007</v>
          </cell>
          <cell r="I72">
            <v>87.646992799356084</v>
          </cell>
          <cell r="J72">
            <v>84.807922261237294</v>
          </cell>
          <cell r="K72">
            <v>89.865778232292897</v>
          </cell>
        </row>
        <row r="73">
          <cell r="C73" t="str">
            <v>IT &amp; Telephone</v>
          </cell>
          <cell r="D73">
            <v>36.617579999999997</v>
          </cell>
          <cell r="E73">
            <v>70.974500000000006</v>
          </cell>
          <cell r="F73">
            <v>54.760059999999996</v>
          </cell>
          <cell r="G73">
            <v>58.856009999999998</v>
          </cell>
          <cell r="H73">
            <v>59.451009999999997</v>
          </cell>
          <cell r="I73">
            <v>68.050205915875694</v>
          </cell>
          <cell r="J73">
            <v>72.45453641199488</v>
          </cell>
          <cell r="K73">
            <v>75.786199676595402</v>
          </cell>
        </row>
        <row r="74">
          <cell r="C74" t="str">
            <v>Insurance Fees</v>
          </cell>
          <cell r="D74">
            <v>33.043980000000005</v>
          </cell>
          <cell r="E74">
            <v>28.916919999999998</v>
          </cell>
          <cell r="F74">
            <v>32.964970000000001</v>
          </cell>
          <cell r="G74">
            <v>30.769269999999999</v>
          </cell>
          <cell r="H74">
            <v>35.214940000000006</v>
          </cell>
          <cell r="I74">
            <v>33.537007481262847</v>
          </cell>
          <cell r="J74">
            <v>49.480567762167738</v>
          </cell>
          <cell r="K74">
            <v>52.399778963492693</v>
          </cell>
        </row>
        <row r="75">
          <cell r="C75" t="str">
            <v>Other</v>
          </cell>
          <cell r="D75">
            <v>85.751480000000001</v>
          </cell>
          <cell r="E75">
            <v>94.662510999999995</v>
          </cell>
          <cell r="F75">
            <v>85.091500999999994</v>
          </cell>
          <cell r="G75">
            <v>76.72514000000001</v>
          </cell>
          <cell r="H75">
            <v>75.409740000000014</v>
          </cell>
          <cell r="I75">
            <v>78.04111420888951</v>
          </cell>
          <cell r="J75">
            <v>82.099618291284187</v>
          </cell>
          <cell r="K75">
            <v>86.574926474328535</v>
          </cell>
        </row>
        <row r="76">
          <cell r="C76" t="str">
            <v>Rent Expenses</v>
          </cell>
          <cell r="D76">
            <v>263.23689000000002</v>
          </cell>
          <cell r="E76">
            <v>309.08052000000004</v>
          </cell>
          <cell r="F76">
            <v>329.05197999999996</v>
          </cell>
          <cell r="G76">
            <v>337.39032999999995</v>
          </cell>
          <cell r="H76">
            <v>342.01871999999997</v>
          </cell>
          <cell r="I76">
            <v>364.78980259271992</v>
          </cell>
          <cell r="J76">
            <v>382.00885028430281</v>
          </cell>
          <cell r="K76">
            <v>403.06002890039088</v>
          </cell>
        </row>
        <row r="77">
          <cell r="C77" t="str">
            <v>Total SG&amp;A Expenses</v>
          </cell>
          <cell r="D77">
            <v>2112.2222699999993</v>
          </cell>
          <cell r="E77">
            <v>2268.970491</v>
          </cell>
          <cell r="F77">
            <v>2397.9601709999997</v>
          </cell>
          <cell r="G77">
            <v>2484.6678499999998</v>
          </cell>
          <cell r="H77">
            <v>2519.0769499999997</v>
          </cell>
          <cell r="I77">
            <v>2602.8984308516201</v>
          </cell>
          <cell r="J77">
            <v>2847.7779536046455</v>
          </cell>
          <cell r="K77">
            <v>2952.0780353319037</v>
          </cell>
        </row>
        <row r="79">
          <cell r="C79" t="str">
            <v>Unadjusted EBITDA</v>
          </cell>
          <cell r="D79">
            <v>1800.8069399999995</v>
          </cell>
          <cell r="E79">
            <v>1935.7797389999996</v>
          </cell>
          <cell r="F79">
            <v>2227.2575789999973</v>
          </cell>
          <cell r="G79">
            <v>2444.1051200000002</v>
          </cell>
          <cell r="H79">
            <v>2452.8703099999993</v>
          </cell>
          <cell r="I79">
            <v>2477.8427317420601</v>
          </cell>
          <cell r="J79">
            <v>2624.5915566631074</v>
          </cell>
          <cell r="K79">
            <v>2823.4251229249571</v>
          </cell>
        </row>
        <row r="81">
          <cell r="C81" t="str">
            <v>EBITDA Adjustments</v>
          </cell>
        </row>
        <row r="82">
          <cell r="C82" t="str">
            <v>New Location Normalization</v>
          </cell>
          <cell r="D82">
            <v>0</v>
          </cell>
          <cell r="E82">
            <v>124</v>
          </cell>
          <cell r="F82">
            <v>0</v>
          </cell>
          <cell r="G82">
            <v>0</v>
          </cell>
          <cell r="H82">
            <v>0</v>
          </cell>
        </row>
        <row r="83">
          <cell r="C83" t="str">
            <v>Adjusted EBIDTA</v>
          </cell>
          <cell r="D83">
            <v>1800.8069399999995</v>
          </cell>
          <cell r="E83">
            <v>2059.7797389999996</v>
          </cell>
          <cell r="F83">
            <v>2227.2575789999973</v>
          </cell>
          <cell r="G83">
            <v>2444.1051200000002</v>
          </cell>
          <cell r="H83">
            <v>2452.8703099999993</v>
          </cell>
          <cell r="I83">
            <v>2477.8427317420601</v>
          </cell>
          <cell r="J83">
            <v>2624.5915566631074</v>
          </cell>
          <cell r="K83">
            <v>2823.4251229249571</v>
          </cell>
        </row>
        <row r="84">
          <cell r="C84" t="str">
            <v>EBITDA Margin %</v>
          </cell>
          <cell r="D84">
            <v>0.2909786409525571</v>
          </cell>
          <cell r="E84">
            <v>0.32030953118531719</v>
          </cell>
          <cell r="F84">
            <v>0.31266957558653463</v>
          </cell>
          <cell r="G84">
            <v>0.32857539254742346</v>
          </cell>
          <cell r="H84">
            <v>0.32398041746144846</v>
          </cell>
          <cell r="I84">
            <v>0.3221807406211275</v>
          </cell>
          <cell r="J84">
            <v>0.32018072489399363</v>
          </cell>
          <cell r="K84">
            <v>0.32753734369244963</v>
          </cell>
        </row>
        <row r="87">
          <cell r="C87" t="str">
            <v>Pro Forma EBSC P&amp;L</v>
          </cell>
        </row>
        <row r="88">
          <cell r="C88" t="str">
            <v>$000's</v>
          </cell>
          <cell r="D88" t="str">
            <v>2013 A</v>
          </cell>
          <cell r="E88" t="str">
            <v>2014 A</v>
          </cell>
          <cell r="F88" t="str">
            <v>2015 A</v>
          </cell>
          <cell r="G88" t="str">
            <v>Jun-16 TTM</v>
          </cell>
          <cell r="H88" t="str">
            <v>Sep-16 TTM</v>
          </cell>
          <cell r="I88" t="str">
            <v>2016 P</v>
          </cell>
          <cell r="J88" t="str">
            <v>2017 F</v>
          </cell>
          <cell r="K88" t="str">
            <v>2018 F</v>
          </cell>
        </row>
        <row r="90">
          <cell r="C90" t="str">
            <v>EBSC Procedure Count #</v>
          </cell>
          <cell r="D90">
            <v>7594</v>
          </cell>
          <cell r="E90">
            <v>7482</v>
          </cell>
          <cell r="F90">
            <v>7591</v>
          </cell>
          <cell r="G90">
            <v>7806.3962293220093</v>
          </cell>
          <cell r="H90">
            <v>7884.194482509215</v>
          </cell>
          <cell r="I90">
            <v>8007.6544825092169</v>
          </cell>
          <cell r="J90">
            <v>8081.6404694042694</v>
          </cell>
          <cell r="K90">
            <v>8374.7531428744842</v>
          </cell>
        </row>
        <row r="92">
          <cell r="C92" t="str">
            <v>EBSC Net Revenue</v>
          </cell>
          <cell r="D92">
            <v>6927.8093000000017</v>
          </cell>
          <cell r="E92">
            <v>6599.6897099999996</v>
          </cell>
          <cell r="F92">
            <v>7080.151490000002</v>
          </cell>
          <cell r="G92">
            <v>7122.2062799999994</v>
          </cell>
          <cell r="H92">
            <v>7244.3309200000003</v>
          </cell>
          <cell r="I92">
            <v>7234.8373318654922</v>
          </cell>
          <cell r="J92">
            <v>7421.7115249364961</v>
          </cell>
          <cell r="K92">
            <v>7650.639933518235</v>
          </cell>
        </row>
        <row r="94">
          <cell r="C94" t="str">
            <v>EBSC YoY Growth %</v>
          </cell>
          <cell r="D94" t="str">
            <v>n/a</v>
          </cell>
          <cell r="E94">
            <v>-4.7362676394686831E-2</v>
          </cell>
          <cell r="F94">
            <v>7.2800662017790785E-2</v>
          </cell>
          <cell r="G94">
            <v>5.9398149968112879E-3</v>
          </cell>
          <cell r="H94">
            <v>2.3188688862362028E-2</v>
          </cell>
          <cell r="I94">
            <v>2.1847815274004923E-2</v>
          </cell>
          <cell r="J94">
            <v>2.582977121654495E-2</v>
          </cell>
          <cell r="K94">
            <v>3.0845770252933447E-2</v>
          </cell>
        </row>
        <row r="96">
          <cell r="C96" t="str">
            <v>Cost of Sales</v>
          </cell>
        </row>
        <row r="97">
          <cell r="C97" t="str">
            <v>Medical Supplies</v>
          </cell>
          <cell r="D97">
            <v>2074.2287102884225</v>
          </cell>
          <cell r="E97">
            <v>2033.177454889641</v>
          </cell>
          <cell r="F97">
            <v>2105.3022299999998</v>
          </cell>
          <cell r="G97">
            <v>2137.6996418415711</v>
          </cell>
          <cell r="H97">
            <v>2163.4427484454977</v>
          </cell>
          <cell r="I97">
            <v>2205.0464400000001</v>
          </cell>
          <cell r="J97">
            <v>2279.022612372004</v>
          </cell>
          <cell r="K97">
            <v>2361.6803862906045</v>
          </cell>
        </row>
        <row r="98">
          <cell r="C98" t="str">
            <v>Medical Staff Payroll</v>
          </cell>
          <cell r="D98">
            <v>1156.80845</v>
          </cell>
          <cell r="E98">
            <v>1211.9382899999998</v>
          </cell>
          <cell r="F98">
            <v>1252.7890300000001</v>
          </cell>
          <cell r="G98">
            <v>1268.8367499999999</v>
          </cell>
          <cell r="H98">
            <v>1281.1521600000001</v>
          </cell>
          <cell r="I98">
            <v>1306.4030742795201</v>
          </cell>
          <cell r="J98">
            <v>1350.7514975384422</v>
          </cell>
          <cell r="K98">
            <v>1392.4164679003193</v>
          </cell>
        </row>
        <row r="99">
          <cell r="C99" t="str">
            <v>Total COGS</v>
          </cell>
          <cell r="D99">
            <v>3231.0371602884225</v>
          </cell>
          <cell r="E99">
            <v>3245.1157448896411</v>
          </cell>
          <cell r="F99">
            <v>3358.0912600000001</v>
          </cell>
          <cell r="G99">
            <v>3406.536391841571</v>
          </cell>
          <cell r="H99">
            <v>3444.5949084454978</v>
          </cell>
          <cell r="I99">
            <v>3511.4495142795204</v>
          </cell>
          <cell r="J99">
            <v>3629.774109910446</v>
          </cell>
          <cell r="K99">
            <v>3754.0968541909238</v>
          </cell>
        </row>
        <row r="101">
          <cell r="C101" t="str">
            <v>Gross Profit</v>
          </cell>
          <cell r="D101">
            <v>3696.7721397115793</v>
          </cell>
          <cell r="E101">
            <v>3354.5739651103586</v>
          </cell>
          <cell r="F101">
            <v>3722.0602300000019</v>
          </cell>
          <cell r="G101">
            <v>3715.6698881584284</v>
          </cell>
          <cell r="H101">
            <v>3799.7360115545025</v>
          </cell>
          <cell r="I101">
            <v>3723.3878175859718</v>
          </cell>
          <cell r="J101">
            <v>3791.9374150260501</v>
          </cell>
          <cell r="K101">
            <v>3896.5430793273113</v>
          </cell>
        </row>
        <row r="102">
          <cell r="C102" t="str">
            <v>Gross Margin %</v>
          </cell>
          <cell r="D102">
            <v>0.53361343819200946</v>
          </cell>
          <cell r="E102">
            <v>0.50829267927966859</v>
          </cell>
          <cell r="F102">
            <v>0.52570347333062517</v>
          </cell>
          <cell r="G102">
            <v>0.52170208810049079</v>
          </cell>
          <cell r="H102">
            <v>0.52451165656503473</v>
          </cell>
          <cell r="I102">
            <v>0.51464706762465684</v>
          </cell>
          <cell r="J102">
            <v>0.51092492645198784</v>
          </cell>
          <cell r="K102">
            <v>0.50930943204582901</v>
          </cell>
        </row>
        <row r="104">
          <cell r="C104" t="str">
            <v>SG&amp;A Expenses</v>
          </cell>
        </row>
        <row r="105">
          <cell r="C105" t="str">
            <v>Insurance Fees</v>
          </cell>
          <cell r="D105">
            <v>76.409379999999985</v>
          </cell>
          <cell r="E105">
            <v>106.32863</v>
          </cell>
          <cell r="F105">
            <v>76.200109999999981</v>
          </cell>
          <cell r="G105">
            <v>41.328949999999999</v>
          </cell>
          <cell r="H105">
            <v>29.398509999999998</v>
          </cell>
          <cell r="I105">
            <v>54.856955015596483</v>
          </cell>
          <cell r="J105">
            <v>51.951980674555472</v>
          </cell>
          <cell r="K105">
            <v>53.554479534627653</v>
          </cell>
        </row>
        <row r="106">
          <cell r="C106" t="str">
            <v>Credit Card Fees</v>
          </cell>
          <cell r="D106">
            <v>13.565580000000001</v>
          </cell>
          <cell r="E106">
            <v>15.60812</v>
          </cell>
          <cell r="F106">
            <v>15.293970000000002</v>
          </cell>
          <cell r="G106">
            <v>16.246649999999999</v>
          </cell>
          <cell r="H106">
            <v>17.21583</v>
          </cell>
          <cell r="I106">
            <v>17.819801573512734</v>
          </cell>
          <cell r="J106">
            <v>17.637367112758493</v>
          </cell>
          <cell r="K106">
            <v>18.181405286585289</v>
          </cell>
        </row>
        <row r="107">
          <cell r="C107" t="str">
            <v>Other</v>
          </cell>
          <cell r="D107">
            <v>135.83895000000001</v>
          </cell>
          <cell r="E107">
            <v>236.38615000000001</v>
          </cell>
          <cell r="F107">
            <v>185.85261</v>
          </cell>
          <cell r="G107">
            <v>167.05941999999996</v>
          </cell>
          <cell r="H107">
            <v>186.81616</v>
          </cell>
          <cell r="I107">
            <v>189.92070302266612</v>
          </cell>
          <cell r="J107">
            <v>191.39043522826546</v>
          </cell>
          <cell r="K107">
            <v>197.29402062192548</v>
          </cell>
        </row>
        <row r="108">
          <cell r="C108" t="str">
            <v>Rent Expenses</v>
          </cell>
          <cell r="D108">
            <v>236.53694000000004</v>
          </cell>
          <cell r="E108">
            <v>263.78118000000001</v>
          </cell>
          <cell r="F108">
            <v>262.38650000000001</v>
          </cell>
          <cell r="G108">
            <v>262.83979999999997</v>
          </cell>
          <cell r="H108">
            <v>259.77365000000003</v>
          </cell>
          <cell r="I108">
            <v>261.80738780000001</v>
          </cell>
          <cell r="J108">
            <v>269.66160943400007</v>
          </cell>
          <cell r="K108">
            <v>277.75145771702</v>
          </cell>
        </row>
        <row r="109">
          <cell r="C109" t="str">
            <v>Total SG&amp;A Expenses</v>
          </cell>
          <cell r="D109">
            <v>462.35085000000004</v>
          </cell>
          <cell r="E109">
            <v>622.10408000000007</v>
          </cell>
          <cell r="F109">
            <v>539.73318999999992</v>
          </cell>
          <cell r="G109">
            <v>487.47481999999991</v>
          </cell>
          <cell r="H109">
            <v>493.20415000000003</v>
          </cell>
          <cell r="I109">
            <v>524.40484741177534</v>
          </cell>
          <cell r="J109">
            <v>530.64139244957948</v>
          </cell>
          <cell r="K109">
            <v>546.78136316015843</v>
          </cell>
        </row>
        <row r="111">
          <cell r="C111" t="str">
            <v>Unadjusted EBITDA</v>
          </cell>
          <cell r="D111">
            <v>3234.4212897115794</v>
          </cell>
          <cell r="E111">
            <v>2732.4698851103585</v>
          </cell>
          <cell r="F111">
            <v>3182.3270400000019</v>
          </cell>
          <cell r="G111">
            <v>3228.1950681584285</v>
          </cell>
          <cell r="H111">
            <v>3306.5318615545025</v>
          </cell>
          <cell r="I111">
            <v>3198.9829701741965</v>
          </cell>
          <cell r="J111">
            <v>3261.2960225764705</v>
          </cell>
          <cell r="K111">
            <v>3349.7617161671528</v>
          </cell>
        </row>
        <row r="113">
          <cell r="C113" t="str">
            <v>EBITDA Adjustments</v>
          </cell>
        </row>
        <row r="114">
          <cell r="C114" t="str">
            <v>Legal, Tax, Insur. &amp; Other</v>
          </cell>
          <cell r="D114">
            <v>54.248280000000001</v>
          </cell>
          <cell r="E114">
            <v>128.41363000000001</v>
          </cell>
          <cell r="F114">
            <v>40.424699999999994</v>
          </cell>
          <cell r="G114">
            <v>12.496360000000005</v>
          </cell>
          <cell r="H114">
            <v>0.56592000000000553</v>
          </cell>
          <cell r="I114">
            <v>32.889960000000002</v>
          </cell>
        </row>
        <row r="115">
          <cell r="C115" t="str">
            <v>Collections % Adjustment</v>
          </cell>
          <cell r="D115">
            <v>-242.46944815694059</v>
          </cell>
          <cell r="E115">
            <v>-6.5528224530810695</v>
          </cell>
          <cell r="F115">
            <v>-445.65181238033387</v>
          </cell>
          <cell r="G115">
            <v>-279.47602949840172</v>
          </cell>
          <cell r="H115">
            <v>-267.56693379727824</v>
          </cell>
          <cell r="I115">
            <v>-66.420939536125204</v>
          </cell>
        </row>
        <row r="116">
          <cell r="C116" t="str">
            <v>Adjusted EBIDTA</v>
          </cell>
          <cell r="D116">
            <v>3046.2001215546388</v>
          </cell>
          <cell r="E116">
            <v>2854.3306926572773</v>
          </cell>
          <cell r="F116">
            <v>2777.0999276196681</v>
          </cell>
          <cell r="G116">
            <v>2961.2153986600269</v>
          </cell>
          <cell r="H116">
            <v>3039.5308477572244</v>
          </cell>
          <cell r="I116">
            <v>3165.451990638071</v>
          </cell>
          <cell r="J116">
            <v>3261.2960225764705</v>
          </cell>
          <cell r="K116">
            <v>3349.7617161671528</v>
          </cell>
        </row>
        <row r="117">
          <cell r="C117" t="str">
            <v>EBITDA Margin %</v>
          </cell>
          <cell r="D117">
            <v>0.43970611626891032</v>
          </cell>
          <cell r="E117">
            <v>0.43249468051995393</v>
          </cell>
          <cell r="F117">
            <v>0.39223735982796992</v>
          </cell>
          <cell r="G117">
            <v>0.41577220347794069</v>
          </cell>
          <cell r="H117">
            <v>0.41957371651338426</v>
          </cell>
          <cell r="I117">
            <v>0.43752911716425058</v>
          </cell>
          <cell r="J117">
            <v>0.43942640610844486</v>
          </cell>
          <cell r="K117">
            <v>0.43784072251152539</v>
          </cell>
        </row>
        <row r="120">
          <cell r="C120" t="str">
            <v>Pro Forma GRO P&amp;L</v>
          </cell>
        </row>
        <row r="121">
          <cell r="C121" t="str">
            <v>$000's</v>
          </cell>
          <cell r="D121" t="str">
            <v>2013 A</v>
          </cell>
          <cell r="E121" t="str">
            <v>2014 A</v>
          </cell>
          <cell r="F121" t="str">
            <v>2015 A</v>
          </cell>
          <cell r="G121" t="str">
            <v>Jun-16 TTM</v>
          </cell>
          <cell r="H121" t="str">
            <v>Sep-16 TTM</v>
          </cell>
          <cell r="I121" t="str">
            <v>2016 P</v>
          </cell>
          <cell r="J121" t="str">
            <v>2017 F</v>
          </cell>
          <cell r="K121" t="str">
            <v>2018 F</v>
          </cell>
        </row>
        <row r="123">
          <cell r="C123" t="str">
            <v>Optha. Procedure Count #</v>
          </cell>
          <cell r="D123">
            <v>116134</v>
          </cell>
          <cell r="E123">
            <v>120122</v>
          </cell>
          <cell r="F123">
            <v>126354</v>
          </cell>
          <cell r="G123">
            <v>127089.48</v>
          </cell>
          <cell r="H123">
            <v>127527.6</v>
          </cell>
          <cell r="I123">
            <v>128148.22</v>
          </cell>
          <cell r="J123">
            <v>137142.53820000004</v>
          </cell>
          <cell r="K123">
            <v>148630.24759899997</v>
          </cell>
        </row>
        <row r="125">
          <cell r="C125" t="str">
            <v>Ophthalmology Net Billings</v>
          </cell>
          <cell r="D125">
            <v>13321.227819999996</v>
          </cell>
          <cell r="E125">
            <v>13063.654469999999</v>
          </cell>
          <cell r="F125">
            <v>13564.197209999997</v>
          </cell>
          <cell r="G125">
            <v>14079.616899999992</v>
          </cell>
          <cell r="H125">
            <v>14328.654389999996</v>
          </cell>
          <cell r="I125">
            <v>14327.868426561054</v>
          </cell>
          <cell r="J125">
            <v>15213.204630014729</v>
          </cell>
          <cell r="K125">
            <v>16569.788719139153</v>
          </cell>
        </row>
        <row r="127">
          <cell r="C127" t="str">
            <v>Optha. YoY Growth %</v>
          </cell>
          <cell r="D127" t="str">
            <v>n/a</v>
          </cell>
          <cell r="E127">
            <v>-1.933555626256056E-2</v>
          </cell>
          <cell r="F127">
            <v>3.8315675077710276E-2</v>
          </cell>
          <cell r="G127">
            <v>3.7998539981416002E-2</v>
          </cell>
          <cell r="H127">
            <v>5.6358453667749275E-2</v>
          </cell>
          <cell r="I127">
            <v>5.6300509697547962E-2</v>
          </cell>
          <cell r="J127">
            <v>6.1791201391299344E-2</v>
          </cell>
          <cell r="K127">
            <v>8.9171487672489835E-2</v>
          </cell>
        </row>
        <row r="129">
          <cell r="C129" t="str">
            <v>Opt. Procedure Count #</v>
          </cell>
          <cell r="D129">
            <v>86491</v>
          </cell>
          <cell r="E129">
            <v>87064</v>
          </cell>
          <cell r="F129">
            <v>97650</v>
          </cell>
          <cell r="G129">
            <v>103605.44500000002</v>
          </cell>
          <cell r="H129">
            <v>107069.31250000001</v>
          </cell>
          <cell r="I129">
            <v>109465.57888888889</v>
          </cell>
          <cell r="J129">
            <v>118142.37394722224</v>
          </cell>
          <cell r="K129">
            <v>124296.02266959025</v>
          </cell>
        </row>
        <row r="131">
          <cell r="C131" t="str">
            <v>Optometry Net Billings</v>
          </cell>
          <cell r="D131">
            <v>6094.0683799999988</v>
          </cell>
          <cell r="E131">
            <v>6257.2918599999994</v>
          </cell>
          <cell r="F131">
            <v>7180.4793599999975</v>
          </cell>
          <cell r="G131">
            <v>7484.4678499999991</v>
          </cell>
          <cell r="H131">
            <v>7591.9538099999991</v>
          </cell>
          <cell r="I131">
            <v>7601.6829885506468</v>
          </cell>
          <cell r="J131">
            <v>8340.2201162379351</v>
          </cell>
          <cell r="K131">
            <v>8861.4233552134428</v>
          </cell>
        </row>
        <row r="133">
          <cell r="C133" t="str">
            <v>Opt. YoY Growth %</v>
          </cell>
          <cell r="D133" t="str">
            <v>n/a</v>
          </cell>
          <cell r="E133">
            <v>2.6783992207189522E-2</v>
          </cell>
          <cell r="F133">
            <v>0.14753786792358414</v>
          </cell>
          <cell r="G133">
            <v>4.2335403356692058E-2</v>
          </cell>
          <cell r="H133">
            <v>5.730459338023941E-2</v>
          </cell>
          <cell r="I133">
            <v>5.8659541714865204E-2</v>
          </cell>
          <cell r="J133">
            <v>9.7154423408558843E-2</v>
          </cell>
          <cell r="K133">
            <v>6.2492743801899842E-2</v>
          </cell>
        </row>
        <row r="136">
          <cell r="C136" t="str">
            <v>Other Net Revenues</v>
          </cell>
          <cell r="D136">
            <v>781.16129000000001</v>
          </cell>
          <cell r="E136">
            <v>1055.22281</v>
          </cell>
          <cell r="F136">
            <v>1048.50233</v>
          </cell>
          <cell r="G136">
            <v>1252.2293500000001</v>
          </cell>
          <cell r="H136">
            <v>1101.5953300000001</v>
          </cell>
          <cell r="I136">
            <v>1320.3838409288683</v>
          </cell>
          <cell r="J136">
            <v>1382.1879079343598</v>
          </cell>
          <cell r="K136">
            <v>1391.046622709466</v>
          </cell>
        </row>
        <row r="138">
          <cell r="C138" t="str">
            <v>Total Net Revenues</v>
          </cell>
          <cell r="D138">
            <v>20196.457489999997</v>
          </cell>
          <cell r="E138">
            <v>20376.169139999998</v>
          </cell>
          <cell r="F138">
            <v>21793.178899999995</v>
          </cell>
          <cell r="G138">
            <v>22816.314099999992</v>
          </cell>
          <cell r="H138">
            <v>23022.203529999995</v>
          </cell>
          <cell r="I138">
            <v>23249.935256040571</v>
          </cell>
          <cell r="J138">
            <v>24935.612654187022</v>
          </cell>
          <cell r="K138">
            <v>26822.258697062061</v>
          </cell>
        </row>
        <row r="140">
          <cell r="C140" t="str">
            <v>YoY Growth %</v>
          </cell>
          <cell r="D140" t="str">
            <v>n/a</v>
          </cell>
          <cell r="E140">
            <v>8.8981768257618832E-3</v>
          </cell>
          <cell r="F140">
            <v>6.9542500862848522E-2</v>
          </cell>
          <cell r="G140">
            <v>4.6947496952819412E-2</v>
          </cell>
          <cell r="H140">
            <v>5.639492226625098E-2</v>
          </cell>
          <cell r="I140">
            <v>6.6844601364722367E-2</v>
          </cell>
          <cell r="J140">
            <v>7.25024555803222E-2</v>
          </cell>
          <cell r="K140">
            <v>7.5660705395110828E-2</v>
          </cell>
        </row>
        <row r="142">
          <cell r="C142" t="str">
            <v>Cost of Sales</v>
          </cell>
        </row>
        <row r="143">
          <cell r="C143" t="str">
            <v>Normalized Physician Payroll</v>
          </cell>
          <cell r="D143">
            <v>6358.1183748199992</v>
          </cell>
          <cell r="E143">
            <v>6361.3590222999992</v>
          </cell>
          <cell r="F143">
            <v>6951.641519480002</v>
          </cell>
          <cell r="G143">
            <v>7285.93218256</v>
          </cell>
          <cell r="H143">
            <v>7340.7724837200021</v>
          </cell>
          <cell r="I143">
            <v>7339.8740609536035</v>
          </cell>
          <cell r="J143">
            <v>7761.4081349859771</v>
          </cell>
          <cell r="K143">
            <v>8386.7524659244064</v>
          </cell>
        </row>
        <row r="144">
          <cell r="C144" t="str">
            <v>Clinical Staff Payroll (non-doc)</v>
          </cell>
          <cell r="D144">
            <v>2654.2261600000002</v>
          </cell>
          <cell r="E144">
            <v>2939.9857299999999</v>
          </cell>
          <cell r="F144">
            <v>3205.9322799999995</v>
          </cell>
          <cell r="G144">
            <v>3359.2300700000005</v>
          </cell>
          <cell r="H144">
            <v>3417.5395400000002</v>
          </cell>
          <cell r="I144">
            <v>3432.619914906084</v>
          </cell>
          <cell r="J144">
            <v>3765.2775107822399</v>
          </cell>
          <cell r="K144">
            <v>4023.3388045593092</v>
          </cell>
        </row>
        <row r="145">
          <cell r="C145" t="str">
            <v>Contacts Lens Expense</v>
          </cell>
          <cell r="D145">
            <v>1228.4896899999999</v>
          </cell>
          <cell r="E145">
            <v>1186.84998</v>
          </cell>
          <cell r="F145">
            <v>1245.9270300000001</v>
          </cell>
          <cell r="G145">
            <v>1241.4910799999998</v>
          </cell>
          <cell r="H145">
            <v>1302.9835499999999</v>
          </cell>
          <cell r="I145">
            <v>1325.2063576863102</v>
          </cell>
          <cell r="J145">
            <v>1430.3737247339891</v>
          </cell>
          <cell r="K145">
            <v>1520.7148596524469</v>
          </cell>
        </row>
        <row r="146">
          <cell r="C146" t="str">
            <v>Medical Supplies</v>
          </cell>
          <cell r="D146">
            <v>224.99252999999999</v>
          </cell>
          <cell r="E146">
            <v>301.97874000000007</v>
          </cell>
          <cell r="F146">
            <v>314.98280999999992</v>
          </cell>
          <cell r="G146">
            <v>429.53803000000005</v>
          </cell>
          <cell r="H146">
            <v>405.54924000000005</v>
          </cell>
          <cell r="I146">
            <v>412.87147198614542</v>
          </cell>
          <cell r="J146">
            <v>439.25503254552865</v>
          </cell>
          <cell r="K146">
            <v>472.48937815627568</v>
          </cell>
        </row>
        <row r="147">
          <cell r="C147" t="str">
            <v>Total COGS</v>
          </cell>
          <cell r="D147">
            <v>10465.82675482</v>
          </cell>
          <cell r="E147">
            <v>10790.173472299999</v>
          </cell>
          <cell r="F147">
            <v>11718.483639480002</v>
          </cell>
          <cell r="G147">
            <v>12316.191362559999</v>
          </cell>
          <cell r="H147">
            <v>12466.844813720003</v>
          </cell>
          <cell r="I147">
            <v>12510.571805532145</v>
          </cell>
          <cell r="J147">
            <v>13396.314403047734</v>
          </cell>
          <cell r="K147">
            <v>14403.295508292438</v>
          </cell>
        </row>
        <row r="149">
          <cell r="C149" t="str">
            <v>Gross Profit</v>
          </cell>
          <cell r="D149">
            <v>9730.6307351799969</v>
          </cell>
          <cell r="E149">
            <v>9585.9956676999991</v>
          </cell>
          <cell r="F149">
            <v>10074.695260519993</v>
          </cell>
          <cell r="G149">
            <v>10500.122737439993</v>
          </cell>
          <cell r="H149">
            <v>10555.358716279992</v>
          </cell>
          <cell r="I149">
            <v>10739.363450508426</v>
          </cell>
          <cell r="J149">
            <v>11539.298251139287</v>
          </cell>
          <cell r="K149">
            <v>12418.963188769623</v>
          </cell>
        </row>
        <row r="150">
          <cell r="C150" t="str">
            <v>Gross Margin %</v>
          </cell>
          <cell r="D150">
            <v>0.48179888676011556</v>
          </cell>
          <cell r="E150">
            <v>0.47045131996288486</v>
          </cell>
          <cell r="F150">
            <v>0.46228663136978126</v>
          </cell>
          <cell r="G150">
            <v>0.46020241005710893</v>
          </cell>
          <cell r="H150">
            <v>0.45848603078004302</v>
          </cell>
          <cell r="I150">
            <v>0.4619093916710254</v>
          </cell>
          <cell r="J150">
            <v>0.46276377529475643</v>
          </cell>
          <cell r="K150">
            <v>0.46300959695575217</v>
          </cell>
        </row>
        <row r="152">
          <cell r="C152" t="str">
            <v>SG&amp;A Expenses</v>
          </cell>
        </row>
        <row r="153">
          <cell r="C153" t="str">
            <v>Non-Clinical Payroll</v>
          </cell>
          <cell r="D153">
            <v>4160.6274099999991</v>
          </cell>
          <cell r="E153">
            <v>4253.0941300000004</v>
          </cell>
          <cell r="F153">
            <v>4243.2686699999995</v>
          </cell>
          <cell r="G153">
            <v>4280.3062199999995</v>
          </cell>
          <cell r="H153">
            <v>4286.0342000000001</v>
          </cell>
          <cell r="I153">
            <v>4274.5687175183884</v>
          </cell>
          <cell r="J153">
            <v>4476.9922024219741</v>
          </cell>
          <cell r="K153">
            <v>4842.5468492026939</v>
          </cell>
        </row>
        <row r="154">
          <cell r="C154" t="str">
            <v>IT &amp; Telephone</v>
          </cell>
          <cell r="D154">
            <v>447.97528</v>
          </cell>
          <cell r="E154">
            <v>721.95227000000011</v>
          </cell>
          <cell r="F154">
            <v>676.10871999999995</v>
          </cell>
          <cell r="G154">
            <v>888.20358999999985</v>
          </cell>
          <cell r="H154">
            <v>954.75870000000009</v>
          </cell>
          <cell r="I154">
            <v>1021.3360843040086</v>
          </cell>
          <cell r="J154">
            <v>1034.1100968198746</v>
          </cell>
          <cell r="K154">
            <v>1112.3515962014728</v>
          </cell>
        </row>
        <row r="155">
          <cell r="C155" t="str">
            <v>Marketing &amp; Promotion</v>
          </cell>
          <cell r="D155">
            <v>430.26318000000009</v>
          </cell>
          <cell r="E155">
            <v>474.06216999999998</v>
          </cell>
          <cell r="F155">
            <v>454.57218</v>
          </cell>
          <cell r="G155">
            <v>463.10812000000004</v>
          </cell>
          <cell r="H155">
            <v>464.96244999999999</v>
          </cell>
          <cell r="I155">
            <v>464.64482314527362</v>
          </cell>
          <cell r="J155">
            <v>503.60616162712745</v>
          </cell>
          <cell r="K155">
            <v>541.7093590571601</v>
          </cell>
        </row>
        <row r="156">
          <cell r="C156" t="str">
            <v>Credit Card Fees</v>
          </cell>
          <cell r="D156">
            <v>185.97239999999999</v>
          </cell>
          <cell r="E156">
            <v>161.87560000000005</v>
          </cell>
          <cell r="F156">
            <v>218.49526</v>
          </cell>
          <cell r="G156">
            <v>230.15786000000003</v>
          </cell>
          <cell r="H156">
            <v>239.15683000000001</v>
          </cell>
          <cell r="I156">
            <v>242.25681499860272</v>
          </cell>
          <cell r="J156">
            <v>259.03350514264417</v>
          </cell>
          <cell r="K156">
            <v>278.63216286270472</v>
          </cell>
        </row>
        <row r="157">
          <cell r="C157" t="str">
            <v>Insurance Fees</v>
          </cell>
          <cell r="D157">
            <v>133.69991999999999</v>
          </cell>
          <cell r="E157">
            <v>147.92874999999998</v>
          </cell>
          <cell r="F157">
            <v>120.91699999999997</v>
          </cell>
          <cell r="G157">
            <v>66.863180000000014</v>
          </cell>
          <cell r="H157">
            <v>39.006180000000008</v>
          </cell>
          <cell r="I157">
            <v>108.80134166040561</v>
          </cell>
          <cell r="J157">
            <v>124.67806327093514</v>
          </cell>
          <cell r="K157">
            <v>134.11129348531031</v>
          </cell>
        </row>
        <row r="158">
          <cell r="C158" t="str">
            <v>Other</v>
          </cell>
          <cell r="D158">
            <v>943.06864999999993</v>
          </cell>
          <cell r="E158">
            <v>1125.0791199999999</v>
          </cell>
          <cell r="F158">
            <v>1174.9103400000001</v>
          </cell>
          <cell r="G158">
            <v>1277.5446700000002</v>
          </cell>
          <cell r="H158">
            <v>1387.1781899999999</v>
          </cell>
          <cell r="I158">
            <v>1386.2339739883876</v>
          </cell>
          <cell r="J158">
            <v>1420.5677338209284</v>
          </cell>
          <cell r="K158">
            <v>1501.2266319262917</v>
          </cell>
        </row>
        <row r="159">
          <cell r="C159" t="str">
            <v>Rent Expenses</v>
          </cell>
          <cell r="D159">
            <v>1887.3492900000003</v>
          </cell>
          <cell r="E159">
            <v>2007.6511600000001</v>
          </cell>
          <cell r="F159">
            <v>2169.9539700000005</v>
          </cell>
          <cell r="G159">
            <v>2182.8414900000002</v>
          </cell>
          <cell r="H159">
            <v>2215.7505600000004</v>
          </cell>
          <cell r="I159">
            <v>2232.1164651000004</v>
          </cell>
          <cell r="J159">
            <v>2299.0799590530005</v>
          </cell>
          <cell r="K159">
            <v>2368.0523578245907</v>
          </cell>
        </row>
        <row r="160">
          <cell r="C160" t="str">
            <v>Total SG&amp;A Expenses</v>
          </cell>
          <cell r="D160">
            <v>8188.9561299999987</v>
          </cell>
          <cell r="E160">
            <v>8891.6432000000004</v>
          </cell>
          <cell r="F160">
            <v>9058.2261400000007</v>
          </cell>
          <cell r="G160">
            <v>9389.02513</v>
          </cell>
          <cell r="H160">
            <v>9586.8471100000006</v>
          </cell>
          <cell r="I160">
            <v>9729.9582207150652</v>
          </cell>
          <cell r="J160">
            <v>10118.067722156484</v>
          </cell>
          <cell r="K160">
            <v>10778.630250560223</v>
          </cell>
        </row>
        <row r="162">
          <cell r="C162" t="str">
            <v>Unadjusted EBITDA</v>
          </cell>
          <cell r="D162">
            <v>1541.6746051799983</v>
          </cell>
          <cell r="E162">
            <v>694.35246769999867</v>
          </cell>
          <cell r="F162">
            <v>1016.4691205199924</v>
          </cell>
          <cell r="G162">
            <v>1111.0976074399932</v>
          </cell>
          <cell r="H162">
            <v>968.51160627999161</v>
          </cell>
          <cell r="I162">
            <v>1009.4052297933613</v>
          </cell>
          <cell r="J162">
            <v>1421.2305289828037</v>
          </cell>
          <cell r="K162">
            <v>1640.3329382093998</v>
          </cell>
        </row>
        <row r="164">
          <cell r="C164" t="str">
            <v>EBITDA Adjustments</v>
          </cell>
        </row>
        <row r="165">
          <cell r="C165" t="str">
            <v>Deferred Compensation</v>
          </cell>
          <cell r="D165">
            <v>140.636</v>
          </cell>
          <cell r="E165">
            <v>140.636</v>
          </cell>
          <cell r="F165">
            <v>105.479</v>
          </cell>
          <cell r="G165">
            <v>105.479</v>
          </cell>
          <cell r="H165">
            <v>105.479</v>
          </cell>
        </row>
        <row r="166">
          <cell r="C166" t="str">
            <v>Optha. Recruiting Costs</v>
          </cell>
          <cell r="D166">
            <v>0</v>
          </cell>
          <cell r="E166">
            <v>26</v>
          </cell>
          <cell r="F166">
            <v>21</v>
          </cell>
          <cell r="G166">
            <v>10.5</v>
          </cell>
          <cell r="H166">
            <v>5.25</v>
          </cell>
        </row>
        <row r="167">
          <cell r="C167" t="str">
            <v>Insurance Rate Reduction</v>
          </cell>
          <cell r="D167">
            <v>67.44392000000002</v>
          </cell>
          <cell r="E167">
            <v>81.672750000000008</v>
          </cell>
          <cell r="F167">
            <v>54.661000000000016</v>
          </cell>
          <cell r="G167">
            <v>-1.7869800000000031</v>
          </cell>
          <cell r="H167">
            <v>-30.01097</v>
          </cell>
        </row>
        <row r="168">
          <cell r="C168" t="str">
            <v>Transaction Fees</v>
          </cell>
          <cell r="D168">
            <v>0</v>
          </cell>
          <cell r="E168">
            <v>0</v>
          </cell>
          <cell r="F168">
            <v>37.491720000000001</v>
          </cell>
          <cell r="G168">
            <v>129.85557</v>
          </cell>
          <cell r="H168">
            <v>257.07945999999998</v>
          </cell>
          <cell r="I168">
            <v>219.58774000000003</v>
          </cell>
        </row>
        <row r="169">
          <cell r="C169" t="str">
            <v>NextGen Maintenance Fee</v>
          </cell>
          <cell r="D169">
            <v>-120</v>
          </cell>
          <cell r="E169">
            <v>-120</v>
          </cell>
          <cell r="F169">
            <v>-120</v>
          </cell>
          <cell r="G169">
            <v>-45</v>
          </cell>
          <cell r="H169">
            <v>-15</v>
          </cell>
          <cell r="I169">
            <v>15</v>
          </cell>
        </row>
        <row r="170">
          <cell r="C170" t="str">
            <v>Adjusted EBIDTA</v>
          </cell>
          <cell r="D170">
            <v>1629.7545251799982</v>
          </cell>
          <cell r="E170">
            <v>822.66121769999859</v>
          </cell>
          <cell r="F170">
            <v>1115.1008405199925</v>
          </cell>
          <cell r="G170">
            <v>1310.1451974399931</v>
          </cell>
          <cell r="H170">
            <v>1291.3090962799915</v>
          </cell>
          <cell r="I170">
            <v>1243.9929697933612</v>
          </cell>
          <cell r="J170">
            <v>1421.2305289828037</v>
          </cell>
          <cell r="K170">
            <v>1640.3329382093998</v>
          </cell>
        </row>
        <row r="171">
          <cell r="C171" t="str">
            <v>EBITDA Margin %</v>
          </cell>
          <cell r="D171">
            <v>8.0695068726134231E-2</v>
          </cell>
          <cell r="E171">
            <v>4.0373693997516488E-2</v>
          </cell>
          <cell r="F171">
            <v>5.1167424708287633E-2</v>
          </cell>
          <cell r="G171">
            <v>5.7421421869362922E-2</v>
          </cell>
          <cell r="H171">
            <v>5.6089726363390886E-2</v>
          </cell>
          <cell r="I171">
            <v>5.3505222964875102E-2</v>
          </cell>
          <cell r="J171">
            <v>5.6996014041955374E-2</v>
          </cell>
          <cell r="K171">
            <v>6.1155660182677735E-2</v>
          </cell>
        </row>
      </sheetData>
      <sheetData sheetId="8">
        <row r="3">
          <cell r="C3" t="str">
            <v>Project Grantie</v>
          </cell>
          <cell r="E3" t="str">
            <v>Entity Attributable To</v>
          </cell>
          <cell r="G3" t="str">
            <v>Act.</v>
          </cell>
          <cell r="H3" t="str">
            <v>Act.</v>
          </cell>
          <cell r="I3" t="str">
            <v>Act.</v>
          </cell>
          <cell r="K3" t="str">
            <v>Act.</v>
          </cell>
          <cell r="M3" t="str">
            <v>Act.</v>
          </cell>
        </row>
        <row r="4">
          <cell r="C4" t="str">
            <v>Pro Forma Adjustments</v>
          </cell>
          <cell r="G4" t="str">
            <v>FY</v>
          </cell>
          <cell r="H4" t="str">
            <v>FY</v>
          </cell>
          <cell r="I4" t="str">
            <v>FY</v>
          </cell>
          <cell r="K4" t="str">
            <v>TTM</v>
          </cell>
          <cell r="M4" t="str">
            <v>TTM</v>
          </cell>
        </row>
        <row r="5">
          <cell r="C5" t="str">
            <v>$000's</v>
          </cell>
          <cell r="G5">
            <v>2013</v>
          </cell>
          <cell r="H5">
            <v>2014</v>
          </cell>
          <cell r="I5">
            <v>2015</v>
          </cell>
          <cell r="K5">
            <v>42537</v>
          </cell>
          <cell r="M5">
            <v>42629</v>
          </cell>
        </row>
        <row r="7">
          <cell r="C7" t="str">
            <v>Physician Compensation</v>
          </cell>
          <cell r="E7" t="str">
            <v>GRO</v>
          </cell>
          <cell r="G7">
            <v>1873.3036151799997</v>
          </cell>
          <cell r="H7">
            <v>929.56562770000005</v>
          </cell>
          <cell r="I7">
            <v>1885.9990705199987</v>
          </cell>
          <cell r="K7">
            <v>1817.2248324399995</v>
          </cell>
          <cell r="M7">
            <v>1533.5702062799992</v>
          </cell>
        </row>
        <row r="8">
          <cell r="C8" t="str">
            <v>EMR Grant</v>
          </cell>
          <cell r="E8" t="str">
            <v>GRO</v>
          </cell>
          <cell r="G8">
            <v>0</v>
          </cell>
          <cell r="H8">
            <v>0</v>
          </cell>
          <cell r="I8">
            <v>-795</v>
          </cell>
          <cell r="K8">
            <v>-395</v>
          </cell>
          <cell r="M8">
            <v>-195</v>
          </cell>
        </row>
        <row r="9">
          <cell r="C9" t="str">
            <v>Medical Supplies Normalization</v>
          </cell>
          <cell r="E9" t="str">
            <v>EBSC</v>
          </cell>
          <cell r="G9">
            <v>148.11591028842236</v>
          </cell>
          <cell r="H9">
            <v>-132.09596511035889</v>
          </cell>
          <cell r="I9">
            <v>-1.4551915228366852E-14</v>
          </cell>
          <cell r="K9">
            <v>31.716621841570728</v>
          </cell>
          <cell r="M9">
            <v>5.9634384454976246</v>
          </cell>
        </row>
        <row r="10">
          <cell r="C10" t="str">
            <v>GRO Optical Inventory Adjustment</v>
          </cell>
          <cell r="E10" t="str">
            <v>GR Optical</v>
          </cell>
          <cell r="G10">
            <v>0</v>
          </cell>
          <cell r="H10">
            <v>0</v>
          </cell>
          <cell r="I10">
            <v>0</v>
          </cell>
          <cell r="K10">
            <v>15.65522</v>
          </cell>
          <cell r="M10">
            <v>0</v>
          </cell>
        </row>
        <row r="11">
          <cell r="C11" t="str">
            <v>Total Normalization Adjustments</v>
          </cell>
          <cell r="G11">
            <v>2021.4195254684221</v>
          </cell>
          <cell r="H11">
            <v>797.46966258964119</v>
          </cell>
          <cell r="I11">
            <v>1090.9990705199987</v>
          </cell>
          <cell r="K11">
            <v>1469.5966742815704</v>
          </cell>
          <cell r="M11">
            <v>1344.5336447254967</v>
          </cell>
        </row>
        <row r="14">
          <cell r="C14" t="str">
            <v>EBITDA Adjustments</v>
          </cell>
          <cell r="E14" t="str">
            <v>Entity Attributable To</v>
          </cell>
          <cell r="K14" t="str">
            <v>TTM</v>
          </cell>
          <cell r="M14" t="str">
            <v>TTM</v>
          </cell>
        </row>
        <row r="15">
          <cell r="C15" t="str">
            <v>$000's</v>
          </cell>
          <cell r="G15" t="str">
            <v>2013 A</v>
          </cell>
          <cell r="H15" t="str">
            <v>2014 A</v>
          </cell>
          <cell r="I15" t="str">
            <v>2015 A</v>
          </cell>
          <cell r="K15">
            <v>42537</v>
          </cell>
          <cell r="M15">
            <v>42629</v>
          </cell>
        </row>
        <row r="17">
          <cell r="C17" t="str">
            <v>Consolidated Unadjusted EBITDA</v>
          </cell>
          <cell r="G17">
            <v>6576.9028348915772</v>
          </cell>
          <cell r="H17">
            <v>5362.6020918103568</v>
          </cell>
          <cell r="I17">
            <v>6426.0537395199917</v>
          </cell>
          <cell r="K17">
            <v>6783.3977955984219</v>
          </cell>
          <cell r="M17">
            <v>6727.9137778344939</v>
          </cell>
        </row>
        <row r="19">
          <cell r="C19" t="str">
            <v>Adjustments</v>
          </cell>
        </row>
        <row r="20">
          <cell r="C20" t="str">
            <v>Deferred Compensation</v>
          </cell>
          <cell r="E20" t="str">
            <v>GRO</v>
          </cell>
          <cell r="G20">
            <v>140.636</v>
          </cell>
          <cell r="H20">
            <v>140.636</v>
          </cell>
          <cell r="I20">
            <v>105.479</v>
          </cell>
          <cell r="K20">
            <v>105.479</v>
          </cell>
          <cell r="M20">
            <v>105.479</v>
          </cell>
        </row>
        <row r="21">
          <cell r="C21" t="str">
            <v>Optha. Recruiting Costs</v>
          </cell>
          <cell r="E21" t="str">
            <v>GRO</v>
          </cell>
          <cell r="G21">
            <v>0</v>
          </cell>
          <cell r="H21">
            <v>26</v>
          </cell>
          <cell r="I21">
            <v>21</v>
          </cell>
          <cell r="K21">
            <v>10.5</v>
          </cell>
          <cell r="M21">
            <v>5.25</v>
          </cell>
        </row>
        <row r="22">
          <cell r="C22" t="str">
            <v>Insurance Rate Reduction</v>
          </cell>
          <cell r="E22" t="str">
            <v>GRO</v>
          </cell>
          <cell r="G22">
            <v>67.44392000000002</v>
          </cell>
          <cell r="H22">
            <v>81.672750000000008</v>
          </cell>
          <cell r="I22">
            <v>54.661000000000016</v>
          </cell>
          <cell r="K22">
            <v>-1.7869800000000031</v>
          </cell>
          <cell r="M22">
            <v>-30.01097</v>
          </cell>
        </row>
        <row r="23">
          <cell r="C23" t="str">
            <v>Transaction Fees</v>
          </cell>
          <cell r="E23" t="str">
            <v>GRO</v>
          </cell>
          <cell r="G23">
            <v>0</v>
          </cell>
          <cell r="H23">
            <v>0</v>
          </cell>
          <cell r="I23">
            <v>37.491720000000001</v>
          </cell>
          <cell r="K23">
            <v>129.85557</v>
          </cell>
          <cell r="M23">
            <v>257.07945999999998</v>
          </cell>
        </row>
        <row r="24">
          <cell r="C24" t="str">
            <v>NextGen Maintenance Fee</v>
          </cell>
          <cell r="E24" t="str">
            <v>GRO</v>
          </cell>
          <cell r="G24">
            <v>-120</v>
          </cell>
          <cell r="H24">
            <v>-120</v>
          </cell>
          <cell r="I24">
            <v>-120</v>
          </cell>
          <cell r="K24">
            <v>-45</v>
          </cell>
          <cell r="M24">
            <v>-15</v>
          </cell>
        </row>
        <row r="25">
          <cell r="C25" t="str">
            <v>Legal, Tax, Insur. &amp; Other</v>
          </cell>
          <cell r="E25" t="str">
            <v>EBSC</v>
          </cell>
          <cell r="G25">
            <v>54.248280000000001</v>
          </cell>
          <cell r="H25">
            <v>128.41363000000001</v>
          </cell>
          <cell r="I25">
            <v>40.424699999999994</v>
          </cell>
          <cell r="K25">
            <v>12.496360000000005</v>
          </cell>
          <cell r="M25">
            <v>0.56592000000000553</v>
          </cell>
        </row>
        <row r="26">
          <cell r="C26" t="str">
            <v>Collections % Adjustment</v>
          </cell>
          <cell r="E26" t="str">
            <v>EBSC</v>
          </cell>
          <cell r="G26">
            <v>-242.46944815694059</v>
          </cell>
          <cell r="H26">
            <v>-6.5528224530810695</v>
          </cell>
          <cell r="I26">
            <v>-445.65181238033387</v>
          </cell>
          <cell r="K26">
            <v>-279.47602949840172</v>
          </cell>
          <cell r="M26">
            <v>-267.56693379727824</v>
          </cell>
        </row>
        <row r="27">
          <cell r="C27" t="str">
            <v>New Location Normalization</v>
          </cell>
          <cell r="E27" t="str">
            <v>GR Optical</v>
          </cell>
          <cell r="G27">
            <v>0</v>
          </cell>
          <cell r="H27">
            <v>124</v>
          </cell>
          <cell r="I27">
            <v>0</v>
          </cell>
          <cell r="K27">
            <v>0</v>
          </cell>
          <cell r="M27">
            <v>0</v>
          </cell>
        </row>
        <row r="28">
          <cell r="C28" t="str">
            <v>Consolidated Adjusted EBITDA</v>
          </cell>
          <cell r="G28">
            <v>6476.7615867346367</v>
          </cell>
          <cell r="H28">
            <v>5736.7716493572761</v>
          </cell>
          <cell r="I28">
            <v>6119.4583471396581</v>
          </cell>
          <cell r="K28">
            <v>6715.4657161000205</v>
          </cell>
          <cell r="M28">
            <v>6783.7102540372152</v>
          </cell>
        </row>
      </sheetData>
      <sheetData sheetId="9">
        <row r="2">
          <cell r="B2" t="str">
            <v>Project Granite</v>
          </cell>
        </row>
        <row r="5">
          <cell r="B5" t="str">
            <v>Pro Forma Consolidated BS</v>
          </cell>
        </row>
        <row r="6">
          <cell r="B6" t="str">
            <v>$000's</v>
          </cell>
          <cell r="C6" t="str">
            <v>2013 A</v>
          </cell>
          <cell r="D6" t="str">
            <v>2014 A</v>
          </cell>
          <cell r="E6" t="str">
            <v>2015 A</v>
          </cell>
          <cell r="F6" t="str">
            <v>Sep-16</v>
          </cell>
        </row>
        <row r="8">
          <cell r="B8" t="str">
            <v>Assets</v>
          </cell>
        </row>
        <row r="9">
          <cell r="B9" t="str">
            <v>Current Assets</v>
          </cell>
        </row>
        <row r="10">
          <cell r="B10" t="str">
            <v>Cash</v>
          </cell>
          <cell r="C10">
            <v>1482.5579599999999</v>
          </cell>
          <cell r="D10">
            <v>537.59013000000004</v>
          </cell>
          <cell r="E10">
            <v>526.03158999999994</v>
          </cell>
          <cell r="F10">
            <v>243.69374999999997</v>
          </cell>
        </row>
        <row r="11">
          <cell r="B11" t="str">
            <v>Net Accounts Receivable</v>
          </cell>
          <cell r="C11">
            <v>4724.4296699999986</v>
          </cell>
          <cell r="D11">
            <v>6001.24226</v>
          </cell>
          <cell r="E11">
            <v>6726.5668599999999</v>
          </cell>
          <cell r="F11">
            <v>6830.7886300000009</v>
          </cell>
        </row>
        <row r="12">
          <cell r="B12" t="str">
            <v>Inventory</v>
          </cell>
          <cell r="C12">
            <v>465.43858</v>
          </cell>
          <cell r="D12">
            <v>558.02521000000002</v>
          </cell>
          <cell r="E12">
            <v>582.50732999999991</v>
          </cell>
          <cell r="F12">
            <v>584.04178000000002</v>
          </cell>
        </row>
        <row r="13">
          <cell r="B13" t="str">
            <v>Prepaid Assets</v>
          </cell>
          <cell r="C13">
            <v>725.97194999999999</v>
          </cell>
          <cell r="D13">
            <v>518.08814000000007</v>
          </cell>
          <cell r="E13">
            <v>461.21948000000003</v>
          </cell>
          <cell r="F13">
            <v>500.93469999999996</v>
          </cell>
        </row>
        <row r="14">
          <cell r="B14" t="str">
            <v>Total Current Assets</v>
          </cell>
          <cell r="C14">
            <v>7398.3981599999988</v>
          </cell>
          <cell r="D14">
            <v>7614.9457399999992</v>
          </cell>
          <cell r="E14">
            <v>8296.3252599999996</v>
          </cell>
          <cell r="F14">
            <v>8159.4588600000006</v>
          </cell>
        </row>
        <row r="16">
          <cell r="B16" t="str">
            <v>Long Term Assets</v>
          </cell>
        </row>
        <row r="17">
          <cell r="B17" t="str">
            <v>Net PP&amp;E</v>
          </cell>
          <cell r="C17">
            <v>2682.6735600000025</v>
          </cell>
          <cell r="D17">
            <v>3982.7641399999989</v>
          </cell>
          <cell r="E17">
            <v>3199.3099899999993</v>
          </cell>
          <cell r="F17">
            <v>2926.8915099999972</v>
          </cell>
        </row>
        <row r="18">
          <cell r="B18" t="str">
            <v>Goodwill / Intangible Assets</v>
          </cell>
          <cell r="C18">
            <v>410.66679999999997</v>
          </cell>
          <cell r="D18">
            <v>415.30579999999998</v>
          </cell>
          <cell r="E18">
            <v>417.94120999999996</v>
          </cell>
          <cell r="F18">
            <v>417.94120999999996</v>
          </cell>
        </row>
        <row r="19">
          <cell r="B19" t="str">
            <v>Total Long Term Assets</v>
          </cell>
          <cell r="C19">
            <v>3093.3403600000024</v>
          </cell>
          <cell r="D19">
            <v>4398.0699399999985</v>
          </cell>
          <cell r="E19">
            <v>3617.2511999999992</v>
          </cell>
          <cell r="F19">
            <v>3344.8327199999972</v>
          </cell>
        </row>
        <row r="21">
          <cell r="B21" t="str">
            <v>Total Assets</v>
          </cell>
          <cell r="C21">
            <v>10491.738520000001</v>
          </cell>
          <cell r="D21">
            <v>12013.015679999997</v>
          </cell>
          <cell r="E21">
            <v>11913.576459999998</v>
          </cell>
          <cell r="F21">
            <v>11504.291579999997</v>
          </cell>
        </row>
        <row r="23">
          <cell r="B23" t="str">
            <v>Liabilities &amp; Equity</v>
          </cell>
        </row>
        <row r="24">
          <cell r="B24" t="str">
            <v>Current Liabilities</v>
          </cell>
        </row>
        <row r="25">
          <cell r="B25" t="str">
            <v>Accounts Payable</v>
          </cell>
          <cell r="C25">
            <v>970.97824000000003</v>
          </cell>
          <cell r="D25">
            <v>1115.0568399999997</v>
          </cell>
          <cell r="E25">
            <v>746.85076000000004</v>
          </cell>
          <cell r="F25">
            <v>1729.41659</v>
          </cell>
        </row>
        <row r="26">
          <cell r="B26" t="str">
            <v>Accrued Liabilities</v>
          </cell>
          <cell r="C26">
            <v>6052.4537099999998</v>
          </cell>
          <cell r="D26">
            <v>4841.6030899999987</v>
          </cell>
          <cell r="E26">
            <v>4147.3032999999996</v>
          </cell>
          <cell r="F26">
            <v>3171.9666599999996</v>
          </cell>
        </row>
        <row r="27">
          <cell r="B27" t="str">
            <v>Line of Credit</v>
          </cell>
          <cell r="C27">
            <v>0</v>
          </cell>
          <cell r="D27">
            <v>1750</v>
          </cell>
          <cell r="E27">
            <v>2310</v>
          </cell>
          <cell r="F27">
            <v>2500</v>
          </cell>
        </row>
        <row r="28">
          <cell r="B28" t="str">
            <v>Total Current Liabilities</v>
          </cell>
          <cell r="C28">
            <v>7023.4319500000001</v>
          </cell>
          <cell r="D28">
            <v>7706.659929999998</v>
          </cell>
          <cell r="E28">
            <v>7204.1540599999998</v>
          </cell>
          <cell r="F28">
            <v>7401.3832499999999</v>
          </cell>
        </row>
        <row r="30">
          <cell r="B30" t="str">
            <v>Long Term Liabilities</v>
          </cell>
          <cell r="C30">
            <v>2275.1529700000001</v>
          </cell>
          <cell r="D30">
            <v>2917.6958400000003</v>
          </cell>
          <cell r="E30">
            <v>2366.9301699999996</v>
          </cell>
          <cell r="F30">
            <v>1554.87266</v>
          </cell>
        </row>
        <row r="32">
          <cell r="B32" t="str">
            <v>Total Liabilities</v>
          </cell>
          <cell r="C32">
            <v>9298.5849200000011</v>
          </cell>
          <cell r="D32">
            <v>10624.355769999998</v>
          </cell>
          <cell r="E32">
            <v>9571.0842300000004</v>
          </cell>
          <cell r="F32">
            <v>8956.2559099999999</v>
          </cell>
        </row>
        <row r="34">
          <cell r="B34" t="str">
            <v>Shareholder Equity</v>
          </cell>
          <cell r="C34">
            <v>1193.1536000000017</v>
          </cell>
          <cell r="D34">
            <v>1388.6599100000037</v>
          </cell>
          <cell r="E34">
            <v>2342.4922299999994</v>
          </cell>
          <cell r="F34">
            <v>2548.0356699999938</v>
          </cell>
        </row>
        <row r="36">
          <cell r="B36" t="str">
            <v>Total Liabilities And Equity</v>
          </cell>
          <cell r="C36">
            <v>10491.738520000003</v>
          </cell>
          <cell r="D36">
            <v>12013.015680000002</v>
          </cell>
          <cell r="E36">
            <v>11913.57646</v>
          </cell>
          <cell r="F36">
            <v>11504.291579999994</v>
          </cell>
        </row>
      </sheetData>
      <sheetData sheetId="10">
        <row r="2">
          <cell r="B2" t="str">
            <v>Ophthalmologist Shareholder Comp Normalization</v>
          </cell>
        </row>
        <row r="3">
          <cell r="B3" t="str">
            <v>$000's</v>
          </cell>
          <cell r="C3" t="str">
            <v>2013 A</v>
          </cell>
          <cell r="D3" t="str">
            <v>2014 A</v>
          </cell>
          <cell r="E3" t="str">
            <v>2015 A</v>
          </cell>
          <cell r="G3" t="str">
            <v>Sep-16 TTM</v>
          </cell>
        </row>
        <row r="5">
          <cell r="B5" t="str">
            <v>EBITDA Add-Back Calculation</v>
          </cell>
        </row>
        <row r="6">
          <cell r="B6" t="str">
            <v>Shareholder Pass-through, per Bonus Sheet</v>
          </cell>
          <cell r="C6">
            <v>2030.8040000000001</v>
          </cell>
          <cell r="D6">
            <v>2294.1029499999995</v>
          </cell>
          <cell r="E6">
            <v>2539.6972299999993</v>
          </cell>
          <cell r="G6">
            <v>2498.5056499999996</v>
          </cell>
        </row>
        <row r="7">
          <cell r="B7" t="str">
            <v>Shareholder Bonus, per Bonus Sheet</v>
          </cell>
          <cell r="C7">
            <v>3330.4708881799997</v>
          </cell>
          <cell r="D7">
            <v>2143.9125057000001</v>
          </cell>
          <cell r="E7">
            <v>3077.6589345199986</v>
          </cell>
          <cell r="G7">
            <v>3013.9328312799994</v>
          </cell>
        </row>
        <row r="8">
          <cell r="B8" t="str">
            <v>Actual Shareholder Ophthalmologist Comp.</v>
          </cell>
          <cell r="C8">
            <v>5361.2748881799998</v>
          </cell>
          <cell r="D8">
            <v>4438.0154556999996</v>
          </cell>
          <cell r="E8">
            <v>5617.3561645199979</v>
          </cell>
          <cell r="G8">
            <v>5512.438481279999</v>
          </cell>
        </row>
        <row r="10">
          <cell r="B10" t="str">
            <v>Normalization Calculation</v>
          </cell>
        </row>
        <row r="11">
          <cell r="B11" t="str">
            <v>Shareholder Ophthalmologist Net Billings</v>
          </cell>
          <cell r="C11">
            <v>11626.57091</v>
          </cell>
          <cell r="D11">
            <v>11694.832760000001</v>
          </cell>
          <cell r="E11">
            <v>12437.85698</v>
          </cell>
          <cell r="G11">
            <v>13262.894249999999</v>
          </cell>
        </row>
        <row r="12">
          <cell r="B12" t="str">
            <v>Normalized % of Net Billings Paid</v>
          </cell>
          <cell r="C12">
            <v>0.3</v>
          </cell>
          <cell r="D12">
            <v>0.3</v>
          </cell>
          <cell r="E12">
            <v>0.3</v>
          </cell>
          <cell r="G12">
            <v>0.3</v>
          </cell>
        </row>
        <row r="13">
          <cell r="B13" t="str">
            <v>Normalized Shareholder Ophthalmologist Comp.</v>
          </cell>
          <cell r="C13">
            <v>3487.9712730000001</v>
          </cell>
          <cell r="D13">
            <v>3508.4498280000003</v>
          </cell>
          <cell r="E13">
            <v>3731.357094</v>
          </cell>
          <cell r="G13">
            <v>3978.8682749999998</v>
          </cell>
        </row>
        <row r="15">
          <cell r="B15" t="str">
            <v>Shareholder Ophthalmologist Adjustment</v>
          </cell>
          <cell r="C15">
            <v>1873.3036151799997</v>
          </cell>
          <cell r="D15">
            <v>929.56562769999937</v>
          </cell>
          <cell r="E15">
            <v>1885.999070519998</v>
          </cell>
          <cell r="G15">
            <v>1533.5702062799992</v>
          </cell>
        </row>
      </sheetData>
      <sheetData sheetId="11"/>
      <sheetData sheetId="12" refreshError="1"/>
      <sheetData sheetId="13">
        <row r="35">
          <cell r="D35">
            <v>2165273.42</v>
          </cell>
        </row>
      </sheetData>
      <sheetData sheetId="14"/>
      <sheetData sheetId="15"/>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 sheetId="31"/>
      <sheetData sheetId="32"/>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refreshError="1"/>
      <sheetData sheetId="53"/>
      <sheetData sheetId="54"/>
      <sheetData sheetId="55"/>
      <sheetData sheetId="56"/>
      <sheetData sheetId="57"/>
      <sheetData sheetId="58"/>
      <sheetData sheetId="59"/>
      <sheetData sheetId="60"/>
      <sheetData sheetId="6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cade"/>
      <sheetName val="Error Check"/>
      <sheetName val="Model Flow"/>
      <sheetName val="CIM Graphs"/>
      <sheetName val="CIM Charts"/>
      <sheetName val="PRO FORMA &gt;&gt;&gt;"/>
      <sheetName val="Consolidated PF"/>
      <sheetName val="Bridge"/>
      <sheetName val="BMC PF"/>
      <sheetName val="PIPP PF"/>
      <sheetName val="OL PF"/>
      <sheetName val="WB PF"/>
      <sheetName val="ANALYSES &gt;&gt;&gt;"/>
      <sheetName val="COMP ADJ &gt;&gt;&gt;"/>
      <sheetName val="BMC Comp Adj."/>
      <sheetName val="PIPP Comp Adj."/>
      <sheetName val="OL Comp Adj."/>
      <sheetName val="WB Comp Adj."/>
      <sheetName val="WATERFALLS &gt;&gt;&gt;"/>
      <sheetName val="Rev Adjustment"/>
      <sheetName val="WF Collections %"/>
      <sheetName val="Combined WF"/>
      <sheetName val="BMC WF"/>
      <sheetName val="PIPP WF"/>
      <sheetName val="OL WF"/>
      <sheetName val="OTHER ANALYSES &gt;&gt;&gt;"/>
      <sheetName val="Patient Visits"/>
      <sheetName val="Fins Vs. Billing Tie"/>
      <sheetName val="CDU Adjustment"/>
      <sheetName val="SPREADS &gt;&gt;&gt;"/>
      <sheetName val="FS SPREADS &gt;&gt;&gt;"/>
      <sheetName val="Normalizations Check"/>
      <sheetName val="KEA Spreads Normalized"/>
      <sheetName val="KEA Spreads"/>
      <sheetName val="KACS Spreads"/>
      <sheetName val="FS NORMALIZATIONS &gt;&gt;&gt;"/>
      <sheetName val="Ins. Normalizations"/>
      <sheetName val="PF Delta Analysis"/>
      <sheetName val="BONUS SPREADS &gt;&gt;&gt;"/>
      <sheetName val="Bonus Reconciliation"/>
      <sheetName val="COMP SPREADS &gt;&gt;&gt;"/>
      <sheetName val="Cons SH Comp"/>
      <sheetName val="BMC SH Comp"/>
      <sheetName val="PIPP SH Comp"/>
      <sheetName val="OL SH Comp"/>
      <sheetName val="WB SH Comp"/>
      <sheetName val="HOURS SPREADS &gt;&gt;&gt;"/>
      <sheetName val="BMC SH Hrs."/>
      <sheetName val="PIPP SH Hrs."/>
      <sheetName val="OL SH Hrs."/>
      <sheetName val="WB SH Hrs."/>
      <sheetName val="RAW DATA &gt;&gt;&gt;"/>
      <sheetName val="QUICKBOOKS &gt;&gt;&gt;"/>
      <sheetName val="KEA P&amp;L FY13 - Sep-17"/>
      <sheetName val="KEA BS FY13 - Sep-17"/>
      <sheetName val="KACS P&amp;L FY13 - Sep-17"/>
      <sheetName val="KACS BS FY13 - Sep-17"/>
      <sheetName val="KEA Bad Debt  FY13 - Sep-17"/>
      <sheetName val="QB TRANS DETAIL &gt;&gt;&gt;"/>
      <sheetName val="TD 2013"/>
      <sheetName val="TD 2014"/>
      <sheetName val="TD 2015"/>
      <sheetName val="TD 2016"/>
      <sheetName val="TD YTD Apr-17"/>
      <sheetName val="TD YTD Aug-17"/>
      <sheetName val="TD YTD Sep-17"/>
      <sheetName val="CDU TD"/>
      <sheetName val="BILLING DATA &gt;&gt;&gt;"/>
      <sheetName val="BMC WF FY14 - Aug-17"/>
      <sheetName val="PIPP WF FY14 - Aug-17"/>
      <sheetName val="OL WF FY14 - Aug-17"/>
      <sheetName val="WB PT Visits FY14 - Jul-17"/>
      <sheetName val="KACS WF YTD Apr-17"/>
      <sheetName val="HOURS DATA &gt;&gt;&gt;"/>
      <sheetName val="BMC Hours SB Data"/>
      <sheetName val="BMC Hours Data"/>
      <sheetName val="PIPP Hours Data"/>
      <sheetName val="OL Hours Data"/>
      <sheetName val="WB Hours Data"/>
      <sheetName val="COMP DATA &gt;&gt;&gt;"/>
      <sheetName val="BMC Comp Data"/>
      <sheetName val="PIPP Comp Data"/>
      <sheetName val="OL Comp Data"/>
      <sheetName val="WB Comp Data"/>
      <sheetName val="PROFIT SHARE DATA &gt;&gt;&gt;"/>
      <sheetName val="2017 PF Calc Est."/>
      <sheetName val="2016 PF Calc"/>
      <sheetName val="2015 PF Calc"/>
      <sheetName val="2014 PF Calc"/>
    </sheetNames>
    <sheetDataSet>
      <sheetData sheetId="0" refreshError="1"/>
      <sheetData sheetId="1" refreshError="1"/>
      <sheetData sheetId="2"/>
      <sheetData sheetId="3">
        <row r="2">
          <cell r="B2" t="str">
            <v>Project Knox</v>
          </cell>
        </row>
        <row r="3">
          <cell r="B3" t="str">
            <v>CIM Charts</v>
          </cell>
        </row>
        <row r="6">
          <cell r="B6" t="str">
            <v>Consolidated Revenue &amp; EBITDA pg. 3</v>
          </cell>
        </row>
        <row r="7">
          <cell r="C7">
            <v>2014</v>
          </cell>
          <cell r="D7">
            <v>2015</v>
          </cell>
          <cell r="E7">
            <v>2016</v>
          </cell>
          <cell r="F7" t="str">
            <v>TTM Apr-17</v>
          </cell>
          <cell r="P7" t="str">
            <v>CDU Patient Visits by Month pg. 13</v>
          </cell>
        </row>
        <row r="8">
          <cell r="B8" t="str">
            <v>Revenue</v>
          </cell>
          <cell r="C8">
            <v>12.849102188000003</v>
          </cell>
          <cell r="D8">
            <v>13.168844807999999</v>
          </cell>
          <cell r="E8">
            <v>14.071659650324897</v>
          </cell>
          <cell r="F8">
            <v>14.150112507300665</v>
          </cell>
          <cell r="P8" t="str">
            <v>Oct-16</v>
          </cell>
          <cell r="Q8">
            <v>43</v>
          </cell>
        </row>
        <row r="9">
          <cell r="B9" t="str">
            <v>Adj. EBITDA</v>
          </cell>
          <cell r="C9">
            <v>1.6366908484666673</v>
          </cell>
          <cell r="D9">
            <v>1.7760645535833337</v>
          </cell>
          <cell r="E9">
            <v>1.9111188732248967</v>
          </cell>
          <cell r="F9">
            <v>2.0041971011006638</v>
          </cell>
          <cell r="P9" t="str">
            <v>Nov-16</v>
          </cell>
          <cell r="Q9">
            <v>51</v>
          </cell>
        </row>
        <row r="10">
          <cell r="D10" t="str">
            <v>14-'16 CAGR</v>
          </cell>
          <cell r="E10">
            <v>4.649286015691545E-2</v>
          </cell>
          <cell r="P10" t="str">
            <v>Dec-16</v>
          </cell>
          <cell r="Q10">
            <v>81</v>
          </cell>
        </row>
        <row r="11">
          <cell r="P11" t="str">
            <v>Jan-17</v>
          </cell>
          <cell r="Q11">
            <v>45</v>
          </cell>
        </row>
        <row r="12">
          <cell r="P12" t="str">
            <v>Feb-17</v>
          </cell>
          <cell r="Q12">
            <v>65</v>
          </cell>
        </row>
        <row r="13">
          <cell r="P13" t="str">
            <v>Mar-17</v>
          </cell>
          <cell r="Q13">
            <v>88</v>
          </cell>
        </row>
        <row r="14">
          <cell r="P14" t="str">
            <v>Apr-17</v>
          </cell>
          <cell r="Q14">
            <v>116</v>
          </cell>
          <cell r="R14">
            <v>1.6976744186046511</v>
          </cell>
        </row>
        <row r="22">
          <cell r="B22" t="str">
            <v>BMC Revenue &amp; EBITDA pg. 9</v>
          </cell>
        </row>
        <row r="23">
          <cell r="C23">
            <v>2014</v>
          </cell>
          <cell r="D23">
            <v>2015</v>
          </cell>
          <cell r="E23">
            <v>2016</v>
          </cell>
          <cell r="F23" t="str">
            <v>TTM Apr-17</v>
          </cell>
        </row>
        <row r="24">
          <cell r="B24" t="str">
            <v>Revenue</v>
          </cell>
          <cell r="C24">
            <v>6.8122614899999983</v>
          </cell>
          <cell r="D24">
            <v>6.9762506050000015</v>
          </cell>
          <cell r="E24">
            <v>7.5207435603103914</v>
          </cell>
          <cell r="F24">
            <v>7.5633019599500413</v>
          </cell>
        </row>
        <row r="25">
          <cell r="B25" t="str">
            <v>Adj. Gross Profit</v>
          </cell>
          <cell r="C25">
            <v>1.4100973916842248</v>
          </cell>
          <cell r="D25">
            <v>1.3274040103076332</v>
          </cell>
          <cell r="E25">
            <v>2.0817152712993288</v>
          </cell>
          <cell r="F25">
            <v>2.091155687569334</v>
          </cell>
        </row>
        <row r="26">
          <cell r="D26" t="str">
            <v>14-'16 CAGR</v>
          </cell>
          <cell r="E26">
            <v>5.0714523198894579E-2</v>
          </cell>
        </row>
        <row r="39">
          <cell r="B39" t="str">
            <v>PIPP Revenue &amp; EBITDA pg. 10</v>
          </cell>
        </row>
        <row r="40">
          <cell r="C40">
            <v>2014</v>
          </cell>
          <cell r="D40">
            <v>2015</v>
          </cell>
          <cell r="E40">
            <v>2016</v>
          </cell>
          <cell r="F40" t="str">
            <v>TTM Apr-17</v>
          </cell>
        </row>
        <row r="41">
          <cell r="B41" t="str">
            <v>Revenue</v>
          </cell>
          <cell r="C41">
            <v>1.4309317499999998</v>
          </cell>
          <cell r="D41">
            <v>1.60004704</v>
          </cell>
          <cell r="E41">
            <v>1.7162533665683437</v>
          </cell>
          <cell r="F41">
            <v>1.7356136705234648</v>
          </cell>
        </row>
        <row r="42">
          <cell r="B42" t="str">
            <v>Adj. Gross Profit</v>
          </cell>
          <cell r="C42">
            <v>0.20841320241144462</v>
          </cell>
          <cell r="D42">
            <v>0.42393368387032582</v>
          </cell>
          <cell r="E42">
            <v>0.30629756027836141</v>
          </cell>
          <cell r="F42">
            <v>0.31397889188747669</v>
          </cell>
        </row>
        <row r="43">
          <cell r="D43" t="str">
            <v>14-'16 CAGR</v>
          </cell>
          <cell r="E43">
            <v>9.5169249505339781E-2</v>
          </cell>
        </row>
        <row r="55">
          <cell r="B55" t="str">
            <v>Oaklawn Revenue &amp; EBITDA pg. 12</v>
          </cell>
        </row>
        <row r="56">
          <cell r="C56">
            <v>2014</v>
          </cell>
          <cell r="D56">
            <v>2015</v>
          </cell>
          <cell r="E56">
            <v>2016</v>
          </cell>
          <cell r="F56" t="str">
            <v>TTM Apr-17</v>
          </cell>
        </row>
        <row r="57">
          <cell r="B57" t="str">
            <v>Revenue</v>
          </cell>
          <cell r="C57">
            <v>3.0873329480000002</v>
          </cell>
          <cell r="D57">
            <v>3.0983416630000007</v>
          </cell>
          <cell r="E57">
            <v>3.336975723446161</v>
          </cell>
          <cell r="F57">
            <v>3.3535098768271578</v>
          </cell>
        </row>
        <row r="58">
          <cell r="B58" t="str">
            <v>Adj. Gross Profit</v>
          </cell>
          <cell r="C58">
            <v>0.74391992382835415</v>
          </cell>
          <cell r="D58">
            <v>0.80547026754465323</v>
          </cell>
          <cell r="E58">
            <v>0.76389891285596323</v>
          </cell>
          <cell r="F58">
            <v>0.76902894810302602</v>
          </cell>
        </row>
        <row r="59">
          <cell r="D59" t="str">
            <v>14-'16 CAGR</v>
          </cell>
          <cell r="E59">
            <v>3.9644330855866272E-2</v>
          </cell>
        </row>
        <row r="70">
          <cell r="B70" t="str">
            <v>Woodbridge Revenue &amp; EBITDA pg. 11</v>
          </cell>
        </row>
        <row r="71">
          <cell r="C71">
            <v>2014</v>
          </cell>
          <cell r="D71">
            <v>2015</v>
          </cell>
          <cell r="E71">
            <v>2016</v>
          </cell>
          <cell r="F71" t="str">
            <v>TTM Apr-17</v>
          </cell>
        </row>
        <row r="72">
          <cell r="B72" t="str">
            <v>Revenue</v>
          </cell>
          <cell r="C72">
            <v>1.5185759999999999</v>
          </cell>
          <cell r="D72">
            <v>1.4942055000000001</v>
          </cell>
          <cell r="E72">
            <v>1.497687</v>
          </cell>
          <cell r="F72">
            <v>1.497687</v>
          </cell>
        </row>
        <row r="73">
          <cell r="B73" t="str">
            <v>Adj. Gross Profit</v>
          </cell>
          <cell r="C73">
            <v>7.363010397597472E-2</v>
          </cell>
          <cell r="D73">
            <v>0.18587556307739067</v>
          </cell>
          <cell r="E73">
            <v>-0.20431091800875753</v>
          </cell>
          <cell r="F73">
            <v>-0.26057631005917165</v>
          </cell>
        </row>
        <row r="74">
          <cell r="D74" t="str">
            <v>14-'16 CAGR</v>
          </cell>
          <cell r="E74">
            <v>-6.9016413416181921E-3</v>
          </cell>
        </row>
        <row r="86">
          <cell r="B86" t="str">
            <v>Consolidated Revenue &amp; EBITDA pg. 3</v>
          </cell>
        </row>
        <row r="87">
          <cell r="C87">
            <v>2014</v>
          </cell>
          <cell r="D87">
            <v>2015</v>
          </cell>
          <cell r="E87">
            <v>2016</v>
          </cell>
          <cell r="F87" t="str">
            <v>TTM Apr-17</v>
          </cell>
          <cell r="R87" t="str">
            <v>Loc</v>
          </cell>
          <cell r="S87" t="str">
            <v>TTM Apr-17</v>
          </cell>
        </row>
        <row r="88">
          <cell r="B88" t="str">
            <v>BMC</v>
          </cell>
          <cell r="C88">
            <v>49.654000000000003</v>
          </cell>
          <cell r="D88">
            <v>50.16</v>
          </cell>
          <cell r="E88">
            <v>48.957000000000001</v>
          </cell>
          <cell r="F88">
            <v>48.281999999999996</v>
          </cell>
          <cell r="R88" t="str">
            <v>BMC</v>
          </cell>
          <cell r="S88">
            <v>48.281999999999996</v>
          </cell>
        </row>
        <row r="89">
          <cell r="B89" t="str">
            <v>Woodbridge</v>
          </cell>
          <cell r="C89">
            <v>24.852</v>
          </cell>
          <cell r="D89">
            <v>25.422999999999998</v>
          </cell>
          <cell r="E89">
            <v>25.831</v>
          </cell>
          <cell r="F89">
            <v>25.998999999999999</v>
          </cell>
          <cell r="R89" t="str">
            <v>Woodbridge</v>
          </cell>
          <cell r="S89">
            <v>25.998999999999999</v>
          </cell>
        </row>
        <row r="90">
          <cell r="B90" t="str">
            <v>Oaklawn</v>
          </cell>
          <cell r="C90">
            <v>22.661000000000001</v>
          </cell>
          <cell r="D90">
            <v>22.295000000000002</v>
          </cell>
          <cell r="E90">
            <v>21.920999999999999</v>
          </cell>
          <cell r="F90">
            <v>21.995999999999999</v>
          </cell>
          <cell r="R90" t="str">
            <v>Oaklawn</v>
          </cell>
          <cell r="S90">
            <v>21.995999999999999</v>
          </cell>
        </row>
        <row r="91">
          <cell r="B91" t="str">
            <v>Pipp</v>
          </cell>
          <cell r="C91">
            <v>10.340999999999999</v>
          </cell>
          <cell r="D91">
            <v>10.496</v>
          </cell>
          <cell r="E91">
            <v>10.756</v>
          </cell>
          <cell r="F91">
            <v>10.906000000000001</v>
          </cell>
          <cell r="R91" t="str">
            <v>Pipp</v>
          </cell>
          <cell r="S91">
            <v>10.906000000000001</v>
          </cell>
        </row>
        <row r="92">
          <cell r="B92" t="str">
            <v>Total</v>
          </cell>
          <cell r="C92">
            <v>107.508</v>
          </cell>
          <cell r="D92">
            <v>108.374</v>
          </cell>
          <cell r="E92">
            <v>107.465</v>
          </cell>
          <cell r="F92">
            <v>107.18299999999999</v>
          </cell>
        </row>
        <row r="94">
          <cell r="E94">
            <v>1000</v>
          </cell>
        </row>
        <row r="102">
          <cell r="B102" t="str">
            <v>Consolidated Revenue &amp; EBITDA pg. 3</v>
          </cell>
        </row>
        <row r="103">
          <cell r="C103">
            <v>2014</v>
          </cell>
          <cell r="D103">
            <v>2015</v>
          </cell>
          <cell r="E103">
            <v>2016</v>
          </cell>
          <cell r="F103" t="str">
            <v>TTM Apr-17</v>
          </cell>
          <cell r="P103" t="str">
            <v>Consolidated Revenue &amp; EBITDA pg. 3</v>
          </cell>
        </row>
        <row r="104">
          <cell r="B104" t="str">
            <v>Home</v>
          </cell>
          <cell r="C104">
            <v>5.5247062610655075E-2</v>
          </cell>
          <cell r="D104">
            <v>5.1174133658498211E-2</v>
          </cell>
          <cell r="E104">
            <v>3.7861484263094734E-2</v>
          </cell>
          <cell r="F104">
            <v>3.9655371360436939E-2</v>
          </cell>
          <cell r="P104" t="str">
            <v>Other</v>
          </cell>
          <cell r="Q104">
            <v>3.746177370030581E-2</v>
          </cell>
          <cell r="R104">
            <v>4.9640089682570901E-2</v>
          </cell>
          <cell r="S104">
            <v>7.130966667957106E-2</v>
          </cell>
          <cell r="T104">
            <v>7.1771991230431945E-2</v>
          </cell>
        </row>
        <row r="105">
          <cell r="B105" t="str">
            <v>Transfer</v>
          </cell>
          <cell r="C105">
            <v>2.5028166747143088E-2</v>
          </cell>
          <cell r="D105">
            <v>1.7071156039806475E-2</v>
          </cell>
          <cell r="E105">
            <v>1.6569238511865588E-2</v>
          </cell>
          <cell r="F105">
            <v>1.9616139082272395E-2</v>
          </cell>
          <cell r="P105" t="str">
            <v>Home</v>
          </cell>
          <cell r="Q105">
            <v>5.5247062610655075E-2</v>
          </cell>
          <cell r="R105">
            <v>5.1174133658498211E-2</v>
          </cell>
          <cell r="S105">
            <v>3.7861484263094734E-2</v>
          </cell>
          <cell r="T105">
            <v>3.9655371360436939E-2</v>
          </cell>
        </row>
        <row r="106">
          <cell r="P106" t="str">
            <v>Transfer</v>
          </cell>
          <cell r="Q106">
            <v>2.5028166747143088E-2</v>
          </cell>
          <cell r="R106">
            <v>1.7071156039806475E-2</v>
          </cell>
          <cell r="S106">
            <v>1.6569238511865588E-2</v>
          </cell>
          <cell r="T106">
            <v>1.9616139082272395E-2</v>
          </cell>
        </row>
        <row r="108">
          <cell r="E108">
            <v>1000</v>
          </cell>
        </row>
      </sheetData>
      <sheetData sheetId="4">
        <row r="5">
          <cell r="B5" t="str">
            <v>Pro Forma Consolidated P&amp;L</v>
          </cell>
        </row>
        <row r="6">
          <cell r="B6" t="str">
            <v>$000's</v>
          </cell>
          <cell r="C6" t="str">
            <v>2014 A</v>
          </cell>
          <cell r="D6" t="str">
            <v>2015 A</v>
          </cell>
          <cell r="E6" t="str">
            <v>2016 A</v>
          </cell>
          <cell r="F6" t="str">
            <v>Apr-17 TTM</v>
          </cell>
        </row>
        <row r="8">
          <cell r="B8" t="str">
            <v>Total Patient Visits (excluding Woodbridge)</v>
          </cell>
          <cell r="C8">
            <v>107508</v>
          </cell>
          <cell r="D8">
            <v>108374</v>
          </cell>
          <cell r="E8">
            <v>107465</v>
          </cell>
          <cell r="F8">
            <v>107183</v>
          </cell>
        </row>
        <row r="10">
          <cell r="B10" t="str">
            <v>Revenues</v>
          </cell>
        </row>
        <row r="11">
          <cell r="B11" t="str">
            <v>Fee for Service Revenue, Net</v>
          </cell>
          <cell r="C11">
            <v>10413.681428000004</v>
          </cell>
          <cell r="D11">
            <v>10626.515288000001</v>
          </cell>
          <cell r="E11">
            <v>11506.663090324895</v>
          </cell>
          <cell r="F11">
            <v>11560.004517300666</v>
          </cell>
        </row>
        <row r="12">
          <cell r="B12" t="str">
            <v>Contract Revenue</v>
          </cell>
          <cell r="C12">
            <v>1518.576</v>
          </cell>
          <cell r="D12">
            <v>1494.2055</v>
          </cell>
          <cell r="E12">
            <v>1497.6869999999999</v>
          </cell>
          <cell r="F12">
            <v>1497.6869999999999</v>
          </cell>
        </row>
        <row r="13">
          <cell r="B13" t="str">
            <v>Subsidies</v>
          </cell>
          <cell r="C13">
            <v>664.48800000000006</v>
          </cell>
          <cell r="D13">
            <v>793.38</v>
          </cell>
          <cell r="E13">
            <v>793.38</v>
          </cell>
          <cell r="F13">
            <v>793.38</v>
          </cell>
        </row>
        <row r="14">
          <cell r="B14" t="str">
            <v>Director Stipends</v>
          </cell>
          <cell r="C14">
            <v>244.15945000000002</v>
          </cell>
          <cell r="D14">
            <v>242.92474999999999</v>
          </cell>
          <cell r="E14">
            <v>214.21899999999999</v>
          </cell>
          <cell r="F14">
            <v>262.25566000000003</v>
          </cell>
        </row>
        <row r="15">
          <cell r="B15" t="str">
            <v>Other Revenue</v>
          </cell>
          <cell r="C15">
            <v>8.1973099999999999</v>
          </cell>
          <cell r="D15">
            <v>11.819270000000001</v>
          </cell>
          <cell r="E15">
            <v>59.710560000000001</v>
          </cell>
          <cell r="F15">
            <v>36.785330000000002</v>
          </cell>
        </row>
        <row r="16">
          <cell r="B16" t="str">
            <v>Total Revenue</v>
          </cell>
          <cell r="C16">
            <v>12849.102188000003</v>
          </cell>
          <cell r="D16">
            <v>13168.844808</v>
          </cell>
          <cell r="E16">
            <v>14071.659650324893</v>
          </cell>
          <cell r="F16">
            <v>14150.112507300666</v>
          </cell>
        </row>
        <row r="18">
          <cell r="B18" t="str">
            <v>YoY Growth %</v>
          </cell>
          <cell r="C18" t="str">
            <v>n/a</v>
          </cell>
          <cell r="D18">
            <v>2.488443280485475E-2</v>
          </cell>
          <cell r="E18">
            <v>6.8556874614881691E-2</v>
          </cell>
          <cell r="F18">
            <v>5.5752383816334294E-3</v>
          </cell>
        </row>
        <row r="20">
          <cell r="B20" t="str">
            <v>Labor Cost</v>
          </cell>
        </row>
        <row r="21">
          <cell r="B21" t="str">
            <v>Clinical Salaries</v>
          </cell>
          <cell r="C21">
            <v>8479.7009399999988</v>
          </cell>
          <cell r="D21">
            <v>8865.7102600000017</v>
          </cell>
          <cell r="E21">
            <v>9065.53593</v>
          </cell>
          <cell r="F21">
            <v>9150.677740000001</v>
          </cell>
        </row>
        <row r="22">
          <cell r="B22" t="str">
            <v>Admin &amp; Other Salaries</v>
          </cell>
          <cell r="C22">
            <v>128.98698999999999</v>
          </cell>
          <cell r="D22">
            <v>141.25973999999999</v>
          </cell>
          <cell r="E22">
            <v>105.179</v>
          </cell>
          <cell r="F22">
            <v>197.10804999999999</v>
          </cell>
        </row>
        <row r="23">
          <cell r="B23" t="str">
            <v>Contract Labor</v>
          </cell>
          <cell r="C23">
            <v>1568.01144</v>
          </cell>
          <cell r="D23">
            <v>1176.07403</v>
          </cell>
          <cell r="E23">
            <v>1724.2497599999999</v>
          </cell>
          <cell r="F23">
            <v>1622.0190299999999</v>
          </cell>
        </row>
        <row r="24">
          <cell r="B24" t="str">
            <v>Payroll Taxes and Benefits</v>
          </cell>
          <cell r="C24">
            <v>1474.9264600000001</v>
          </cell>
          <cell r="D24">
            <v>1661.8899900000001</v>
          </cell>
          <cell r="E24">
            <v>1563.4055899999998</v>
          </cell>
          <cell r="F24">
            <v>1563.1166900000003</v>
          </cell>
        </row>
        <row r="25">
          <cell r="B25" t="str">
            <v>Total Unadjusted Labor Cost</v>
          </cell>
          <cell r="C25">
            <v>11651.625829999999</v>
          </cell>
          <cell r="D25">
            <v>11844.934020000001</v>
          </cell>
          <cell r="E25">
            <v>12458.370280000001</v>
          </cell>
          <cell r="F25">
            <v>12532.921510000002</v>
          </cell>
        </row>
        <row r="26">
          <cell r="B26" t="str">
            <v>Shareholder Comp Adjustment</v>
          </cell>
          <cell r="C26">
            <v>-1238.5842639000002</v>
          </cell>
          <cell r="D26">
            <v>-1418.7727368000001</v>
          </cell>
          <cell r="E26">
            <v>-1334.3114561</v>
          </cell>
          <cell r="F26">
            <v>-1296.3962202000002</v>
          </cell>
        </row>
        <row r="28">
          <cell r="B28" t="str">
            <v>Adjusted Gross Profit</v>
          </cell>
          <cell r="C28">
            <v>2436.0606219000038</v>
          </cell>
          <cell r="D28">
            <v>2742.6835247999988</v>
          </cell>
          <cell r="E28">
            <v>2947.6008264248921</v>
          </cell>
          <cell r="F28">
            <v>2913.5872175006643</v>
          </cell>
        </row>
        <row r="29">
          <cell r="B29" t="str">
            <v>% Margin</v>
          </cell>
          <cell r="C29">
            <v>0.18958994848488969</v>
          </cell>
          <cell r="D29">
            <v>0.20827062394522516</v>
          </cell>
          <cell r="E29">
            <v>0.20947073050880935</v>
          </cell>
          <cell r="F29">
            <v>0.20590558668684905</v>
          </cell>
        </row>
        <row r="31">
          <cell r="B31" t="str">
            <v>Operating Expenses</v>
          </cell>
        </row>
        <row r="32">
          <cell r="B32" t="str">
            <v>Insurance</v>
          </cell>
          <cell r="C32">
            <v>305.1903333333334</v>
          </cell>
          <cell r="D32">
            <v>331.66257916666672</v>
          </cell>
          <cell r="E32">
            <v>309.90703000000008</v>
          </cell>
          <cell r="F32">
            <v>287.94560000000001</v>
          </cell>
        </row>
        <row r="33">
          <cell r="B33" t="str">
            <v>Billing Expenses</v>
          </cell>
          <cell r="C33">
            <v>760.38118999999995</v>
          </cell>
          <cell r="D33">
            <v>804.55464000000006</v>
          </cell>
          <cell r="E33">
            <v>859.24198000000013</v>
          </cell>
          <cell r="F33">
            <v>846.45799999999997</v>
          </cell>
        </row>
        <row r="34">
          <cell r="B34" t="str">
            <v>CME Reimbursement</v>
          </cell>
          <cell r="C34">
            <v>41.992309999999996</v>
          </cell>
          <cell r="D34">
            <v>37.880050000000004</v>
          </cell>
          <cell r="E34">
            <v>68.970650000000006</v>
          </cell>
          <cell r="F34">
            <v>77.308899999999994</v>
          </cell>
        </row>
        <row r="35">
          <cell r="B35" t="str">
            <v>Dues &amp; Subscriptions</v>
          </cell>
          <cell r="C35">
            <v>54.553539999999998</v>
          </cell>
          <cell r="D35">
            <v>35.432679999999991</v>
          </cell>
          <cell r="E35">
            <v>73.198639999999997</v>
          </cell>
          <cell r="F35">
            <v>79.287739999999985</v>
          </cell>
        </row>
        <row r="36">
          <cell r="B36" t="str">
            <v>Facilities</v>
          </cell>
          <cell r="C36">
            <v>35.962799999999987</v>
          </cell>
          <cell r="D36">
            <v>36.857399999999998</v>
          </cell>
          <cell r="E36">
            <v>41.760150000000003</v>
          </cell>
          <cell r="F36">
            <v>38.793219999999991</v>
          </cell>
        </row>
        <row r="37">
          <cell r="B37" t="str">
            <v>Professional Fees</v>
          </cell>
          <cell r="C37">
            <v>8.9671099999999999</v>
          </cell>
          <cell r="D37">
            <v>31.204510000000003</v>
          </cell>
          <cell r="E37">
            <v>57.813279999999999</v>
          </cell>
          <cell r="F37">
            <v>71.334269999999989</v>
          </cell>
        </row>
        <row r="38">
          <cell r="B38" t="str">
            <v>Meetings and Conferences</v>
          </cell>
          <cell r="C38">
            <v>11.665760000000001</v>
          </cell>
          <cell r="D38">
            <v>21.160780000000003</v>
          </cell>
          <cell r="E38">
            <v>18.745450000000002</v>
          </cell>
          <cell r="F38">
            <v>13.373200000000001</v>
          </cell>
        </row>
        <row r="39">
          <cell r="B39" t="str">
            <v>Advertising and Recruiting</v>
          </cell>
          <cell r="C39">
            <v>2.4118599999999999</v>
          </cell>
          <cell r="D39">
            <v>38.319500000000005</v>
          </cell>
          <cell r="E39">
            <v>55.144820000000017</v>
          </cell>
          <cell r="F39">
            <v>50.102510000000002</v>
          </cell>
        </row>
        <row r="40">
          <cell r="B40" t="str">
            <v>Office Expenses</v>
          </cell>
          <cell r="C40">
            <v>33.04598</v>
          </cell>
          <cell r="D40">
            <v>26.402439999999999</v>
          </cell>
          <cell r="E40">
            <v>30.977600000000002</v>
          </cell>
          <cell r="F40">
            <v>23.978529999999999</v>
          </cell>
        </row>
        <row r="41">
          <cell r="B41" t="str">
            <v>Other Expenses</v>
          </cell>
          <cell r="C41">
            <v>102.10357999999999</v>
          </cell>
          <cell r="D41">
            <v>64.333829999999992</v>
          </cell>
          <cell r="E41">
            <v>65.129980000000003</v>
          </cell>
          <cell r="F41">
            <v>58.663340000000005</v>
          </cell>
        </row>
        <row r="42">
          <cell r="B42" t="str">
            <v>Total Operating Expenses</v>
          </cell>
          <cell r="C42">
            <v>1356.2744633333336</v>
          </cell>
          <cell r="D42">
            <v>1427.8084091666669</v>
          </cell>
          <cell r="E42">
            <v>1580.88958</v>
          </cell>
          <cell r="F42">
            <v>1547.2453100000002</v>
          </cell>
        </row>
        <row r="44">
          <cell r="B44" t="str">
            <v>EBITDA</v>
          </cell>
          <cell r="C44">
            <v>1079.7861585666701</v>
          </cell>
          <cell r="D44">
            <v>1314.8751156333319</v>
          </cell>
          <cell r="E44">
            <v>1366.7112464248921</v>
          </cell>
          <cell r="F44">
            <v>1366.3419075006641</v>
          </cell>
        </row>
        <row r="46">
          <cell r="B46" t="str">
            <v>Aggregate EBITDA Adjustments</v>
          </cell>
          <cell r="C46">
            <v>556.90468990000011</v>
          </cell>
          <cell r="D46">
            <v>461.18943795000007</v>
          </cell>
          <cell r="E46">
            <v>544.4076268</v>
          </cell>
          <cell r="F46">
            <v>637.85519360000012</v>
          </cell>
        </row>
        <row r="47">
          <cell r="B47" t="str">
            <v>Consolidated Adjusted EBITDA</v>
          </cell>
          <cell r="C47">
            <v>1636.6908484666701</v>
          </cell>
          <cell r="D47">
            <v>1776.0645535833319</v>
          </cell>
          <cell r="E47">
            <v>1911.118873224892</v>
          </cell>
          <cell r="F47">
            <v>2004.1971011006642</v>
          </cell>
        </row>
        <row r="48">
          <cell r="B48" t="str">
            <v>EBITDA Margin %</v>
          </cell>
          <cell r="C48">
            <v>0.12737783733988853</v>
          </cell>
          <cell r="D48">
            <v>0.13486866763775532</v>
          </cell>
          <cell r="E48">
            <v>0.13581332413627323</v>
          </cell>
          <cell r="F48">
            <v>0.14163824493032198</v>
          </cell>
        </row>
        <row r="52">
          <cell r="B52" t="str">
            <v>Pro Forma BMC P&amp;L</v>
          </cell>
        </row>
        <row r="53">
          <cell r="B53" t="str">
            <v>$000's</v>
          </cell>
          <cell r="C53" t="str">
            <v>2014 A</v>
          </cell>
          <cell r="D53" t="str">
            <v>2015 A</v>
          </cell>
          <cell r="E53" t="str">
            <v>2016 A</v>
          </cell>
          <cell r="F53" t="str">
            <v>Apr-17 TTM</v>
          </cell>
        </row>
        <row r="55">
          <cell r="B55" t="str">
            <v>Patient Visits</v>
          </cell>
          <cell r="C55">
            <v>49654</v>
          </cell>
          <cell r="D55">
            <v>50160</v>
          </cell>
          <cell r="E55">
            <v>48957</v>
          </cell>
          <cell r="F55">
            <v>48282</v>
          </cell>
        </row>
        <row r="57">
          <cell r="B57" t="str">
            <v>Fee for Service Revenue</v>
          </cell>
        </row>
        <row r="58">
          <cell r="B58" t="str">
            <v>Borgess Fee for Service Revenue Adj.</v>
          </cell>
          <cell r="C58">
            <v>6627.461839999999</v>
          </cell>
          <cell r="D58">
            <v>6769.5623950000017</v>
          </cell>
          <cell r="E58">
            <v>7291.6051003103921</v>
          </cell>
          <cell r="F58">
            <v>7303.5942799500408</v>
          </cell>
        </row>
        <row r="59">
          <cell r="B59" t="str">
            <v>Other Revenue</v>
          </cell>
          <cell r="C59">
            <v>184.79964999999999</v>
          </cell>
          <cell r="D59">
            <v>206.68821</v>
          </cell>
          <cell r="E59">
            <v>229.13846000000001</v>
          </cell>
          <cell r="F59">
            <v>259.70768000000004</v>
          </cell>
        </row>
        <row r="60">
          <cell r="B60" t="str">
            <v>Total Revenue</v>
          </cell>
          <cell r="C60">
            <v>6812.261489999999</v>
          </cell>
          <cell r="D60">
            <v>6976.250605000002</v>
          </cell>
          <cell r="E60">
            <v>7520.7435603103922</v>
          </cell>
          <cell r="F60">
            <v>7563.3019599500412</v>
          </cell>
        </row>
        <row r="62">
          <cell r="B62" t="str">
            <v>YoY Growth %</v>
          </cell>
          <cell r="C62" t="str">
            <v>n/a</v>
          </cell>
          <cell r="D62">
            <v>2.4072639495816395E-2</v>
          </cell>
          <cell r="E62">
            <v>7.8049512000062382E-2</v>
          </cell>
          <cell r="F62">
            <v>5.6588021248649145E-3</v>
          </cell>
        </row>
        <row r="64">
          <cell r="B64" t="str">
            <v>Labor Cost</v>
          </cell>
        </row>
        <row r="65">
          <cell r="B65" t="str">
            <v>Borgess Clinical Salaries</v>
          </cell>
          <cell r="C65">
            <v>4927.7338</v>
          </cell>
          <cell r="D65">
            <v>5269.6945900000001</v>
          </cell>
          <cell r="E65">
            <v>5184.5163300000004</v>
          </cell>
          <cell r="F65">
            <v>5032.3843699999989</v>
          </cell>
        </row>
        <row r="66">
          <cell r="B66" t="str">
            <v>Admin &amp; Other Salaries</v>
          </cell>
          <cell r="C66">
            <v>128.98698999999999</v>
          </cell>
          <cell r="D66">
            <v>141.25973999999999</v>
          </cell>
          <cell r="E66">
            <v>105.179</v>
          </cell>
          <cell r="F66">
            <v>197.10804999999999</v>
          </cell>
        </row>
        <row r="67">
          <cell r="B67" t="str">
            <v>Contract Labor</v>
          </cell>
          <cell r="C67">
            <v>408.56819999999999</v>
          </cell>
          <cell r="D67">
            <v>274.25659999999999</v>
          </cell>
          <cell r="E67">
            <v>274.23421000000002</v>
          </cell>
          <cell r="F67">
            <v>337.16129999999998</v>
          </cell>
        </row>
        <row r="68">
          <cell r="B68" t="str">
            <v>Payroll Taxes and Benefits</v>
          </cell>
          <cell r="C68">
            <v>1102.94479</v>
          </cell>
          <cell r="D68">
            <v>1176.35392</v>
          </cell>
          <cell r="E68">
            <v>1108.54495</v>
          </cell>
          <cell r="F68">
            <v>1048.6329599999999</v>
          </cell>
        </row>
        <row r="69">
          <cell r="B69" t="str">
            <v>Total Unadjusted Labor Cost</v>
          </cell>
          <cell r="C69">
            <v>6568.2337800000005</v>
          </cell>
          <cell r="D69">
            <v>6861.5648500000007</v>
          </cell>
          <cell r="E69">
            <v>6672.4744900000005</v>
          </cell>
          <cell r="F69">
            <v>6615.2866799999983</v>
          </cell>
        </row>
        <row r="70">
          <cell r="B70" t="str">
            <v>Shareholder Comp Adjustment</v>
          </cell>
          <cell r="C70">
            <v>-1166.0696816842267</v>
          </cell>
          <cell r="D70">
            <v>-1212.7182553076314</v>
          </cell>
          <cell r="E70">
            <v>-1233.4462009889376</v>
          </cell>
          <cell r="F70">
            <v>-1143.1404076192916</v>
          </cell>
        </row>
        <row r="72">
          <cell r="B72" t="str">
            <v>Adjusted Gross Profit</v>
          </cell>
          <cell r="C72">
            <v>1410.0973916842249</v>
          </cell>
          <cell r="D72">
            <v>1327.4040103076322</v>
          </cell>
          <cell r="E72">
            <v>2081.7152712993293</v>
          </cell>
          <cell r="F72">
            <v>2091.1556875693341</v>
          </cell>
        </row>
        <row r="73">
          <cell r="B73" t="str">
            <v>% Margin</v>
          </cell>
          <cell r="C73">
            <v>0.20699402008483753</v>
          </cell>
          <cell r="D73">
            <v>0.19027470276888539</v>
          </cell>
          <cell r="E73">
            <v>0.27679647026994414</v>
          </cell>
          <cell r="F73">
            <v>0.27648713467247937</v>
          </cell>
        </row>
        <row r="75">
          <cell r="B75" t="str">
            <v>Operating Expenses</v>
          </cell>
        </row>
        <row r="76">
          <cell r="B76" t="str">
            <v>Insurance</v>
          </cell>
          <cell r="C76">
            <v>159.25925000000001</v>
          </cell>
          <cell r="D76">
            <v>163.83166249999996</v>
          </cell>
          <cell r="E76">
            <v>151.3586225</v>
          </cell>
          <cell r="F76">
            <v>141.09410249999999</v>
          </cell>
        </row>
        <row r="77">
          <cell r="B77" t="str">
            <v>Billing Expenses</v>
          </cell>
          <cell r="C77">
            <v>479.93689000000001</v>
          </cell>
          <cell r="D77">
            <v>508.56251000000009</v>
          </cell>
          <cell r="E77">
            <v>544.51264000000003</v>
          </cell>
          <cell r="F77">
            <v>536.14274</v>
          </cell>
        </row>
        <row r="78">
          <cell r="B78" t="str">
            <v>CME Reimbursement</v>
          </cell>
          <cell r="C78">
            <v>41.992309999999996</v>
          </cell>
          <cell r="D78">
            <v>37.880050000000004</v>
          </cell>
          <cell r="E78">
            <v>68.970650000000006</v>
          </cell>
          <cell r="F78">
            <v>71.985780000000005</v>
          </cell>
        </row>
        <row r="79">
          <cell r="B79" t="str">
            <v>Dues &amp; Subscriptions</v>
          </cell>
          <cell r="C79">
            <v>22.805510000000002</v>
          </cell>
          <cell r="D79">
            <v>15.365180000000001</v>
          </cell>
          <cell r="E79">
            <v>28.960649999999998</v>
          </cell>
          <cell r="F79">
            <v>27.776730000000001</v>
          </cell>
        </row>
        <row r="80">
          <cell r="B80" t="str">
            <v>Facilities</v>
          </cell>
          <cell r="C80">
            <v>35.962799999999987</v>
          </cell>
          <cell r="D80">
            <v>36.857399999999998</v>
          </cell>
          <cell r="E80">
            <v>41.760150000000003</v>
          </cell>
          <cell r="F80">
            <v>38.793219999999991</v>
          </cell>
        </row>
        <row r="81">
          <cell r="B81" t="str">
            <v>Professional Fees</v>
          </cell>
          <cell r="C81">
            <v>8.9671099999999999</v>
          </cell>
          <cell r="D81">
            <v>31.204510000000003</v>
          </cell>
          <cell r="E81">
            <v>57.813279999999999</v>
          </cell>
          <cell r="F81">
            <v>71.334269999999989</v>
          </cell>
        </row>
        <row r="82">
          <cell r="B82" t="str">
            <v>Meetings and Conferences</v>
          </cell>
          <cell r="C82">
            <v>5.528179999999999</v>
          </cell>
          <cell r="D82">
            <v>13.081040000000002</v>
          </cell>
          <cell r="E82">
            <v>13.883520000000003</v>
          </cell>
          <cell r="F82">
            <v>12.09263</v>
          </cell>
        </row>
        <row r="83">
          <cell r="B83" t="str">
            <v>Advertising and Recruiting</v>
          </cell>
          <cell r="C83">
            <v>2.4118599999999999</v>
          </cell>
          <cell r="D83">
            <v>38.319500000000005</v>
          </cell>
          <cell r="E83">
            <v>55.144820000000017</v>
          </cell>
          <cell r="F83">
            <v>50.102510000000002</v>
          </cell>
        </row>
        <row r="84">
          <cell r="B84" t="str">
            <v>Office Expenses</v>
          </cell>
          <cell r="C84">
            <v>33.04598</v>
          </cell>
          <cell r="D84">
            <v>26.402439999999999</v>
          </cell>
          <cell r="E84">
            <v>30.977600000000002</v>
          </cell>
          <cell r="F84">
            <v>23.978529999999999</v>
          </cell>
        </row>
        <row r="85">
          <cell r="B85" t="str">
            <v>Other Expenses</v>
          </cell>
          <cell r="C85">
            <v>59.29609</v>
          </cell>
          <cell r="D85">
            <v>54.46555</v>
          </cell>
          <cell r="E85">
            <v>54.01379</v>
          </cell>
          <cell r="F85">
            <v>49.414360000000002</v>
          </cell>
        </row>
        <row r="86">
          <cell r="B86" t="str">
            <v>Total Operating Expenses</v>
          </cell>
          <cell r="C86">
            <v>849.20598000000018</v>
          </cell>
          <cell r="D86">
            <v>925.96984250000014</v>
          </cell>
          <cell r="E86">
            <v>1047.3957224999999</v>
          </cell>
          <cell r="F86">
            <v>1022.7148725</v>
          </cell>
        </row>
        <row r="88">
          <cell r="B88" t="str">
            <v>EBITDA</v>
          </cell>
          <cell r="C88">
            <v>560.89141168422475</v>
          </cell>
          <cell r="D88">
            <v>401.43416780763209</v>
          </cell>
          <cell r="E88">
            <v>1034.3195487993294</v>
          </cell>
          <cell r="F88">
            <v>1068.4408150693341</v>
          </cell>
        </row>
        <row r="90">
          <cell r="B90" t="str">
            <v>Aggregate EBITDA Adjustments</v>
          </cell>
          <cell r="C90">
            <v>55.240739550000001</v>
          </cell>
          <cell r="D90">
            <v>85.521547499999997</v>
          </cell>
          <cell r="E90">
            <v>163.01838374999997</v>
          </cell>
          <cell r="F90">
            <v>261.42138754999996</v>
          </cell>
        </row>
        <row r="91">
          <cell r="B91" t="str">
            <v>Consolidated Adj. EBITDA</v>
          </cell>
          <cell r="C91">
            <v>616.13215123422469</v>
          </cell>
          <cell r="D91">
            <v>486.95571530763209</v>
          </cell>
          <cell r="E91">
            <v>1197.3379325493293</v>
          </cell>
          <cell r="F91">
            <v>1329.8622026193341</v>
          </cell>
        </row>
        <row r="92">
          <cell r="B92" t="str">
            <v>EBITDA Margin %</v>
          </cell>
          <cell r="C92">
            <v>9.0444583217874214E-2</v>
          </cell>
          <cell r="D92">
            <v>6.9801924110728233E-2</v>
          </cell>
          <cell r="E92">
            <v>0.15920472795643537</v>
          </cell>
          <cell r="F92">
            <v>0.1758309015905162</v>
          </cell>
        </row>
        <row r="96">
          <cell r="B96" t="str">
            <v>Pro Forma Pipp P&amp;L</v>
          </cell>
        </row>
        <row r="97">
          <cell r="B97" t="str">
            <v>$000's</v>
          </cell>
          <cell r="C97" t="str">
            <v>2014 A</v>
          </cell>
          <cell r="D97" t="str">
            <v>2015 A</v>
          </cell>
          <cell r="E97" t="str">
            <v>2016 A</v>
          </cell>
          <cell r="F97" t="str">
            <v>Apr-17 TTM</v>
          </cell>
        </row>
        <row r="99">
          <cell r="B99" t="str">
            <v>Patient Visits</v>
          </cell>
          <cell r="C99">
            <v>10341</v>
          </cell>
          <cell r="D99">
            <v>10496</v>
          </cell>
          <cell r="E99">
            <v>10756</v>
          </cell>
          <cell r="F99">
            <v>10906</v>
          </cell>
        </row>
        <row r="101">
          <cell r="B101" t="str">
            <v>Fee for Service Revenue</v>
          </cell>
        </row>
        <row r="102">
          <cell r="B102" t="str">
            <v>Pipp Fee for Service Revenue</v>
          </cell>
          <cell r="C102">
            <v>1085.9514899999997</v>
          </cell>
          <cell r="D102">
            <v>1121.8000300000001</v>
          </cell>
          <cell r="E102">
            <v>1239.1124665683437</v>
          </cell>
          <cell r="F102">
            <v>1258.499770523465</v>
          </cell>
        </row>
        <row r="103">
          <cell r="B103" t="str">
            <v>Other Revenue</v>
          </cell>
          <cell r="C103">
            <v>344.98025999999999</v>
          </cell>
          <cell r="D103">
            <v>478.24700999999999</v>
          </cell>
          <cell r="E103">
            <v>477.14090000000004</v>
          </cell>
          <cell r="F103">
            <v>477.1139</v>
          </cell>
        </row>
        <row r="104">
          <cell r="B104" t="str">
            <v>Total Revenue</v>
          </cell>
          <cell r="C104">
            <v>1430.9317499999997</v>
          </cell>
          <cell r="D104">
            <v>1600.0470400000002</v>
          </cell>
          <cell r="E104">
            <v>1716.2533665683438</v>
          </cell>
          <cell r="F104">
            <v>1735.6136705234651</v>
          </cell>
        </row>
        <row r="106">
          <cell r="B106" t="str">
            <v>YoY Growth %</v>
          </cell>
          <cell r="C106" t="str">
            <v>n/a</v>
          </cell>
          <cell r="D106">
            <v>0.11818543407119209</v>
          </cell>
          <cell r="E106">
            <v>7.2626818876739829E-2</v>
          </cell>
          <cell r="F106">
            <v>1.1280562842438835E-2</v>
          </cell>
        </row>
        <row r="108">
          <cell r="B108" t="str">
            <v>Labor Cost</v>
          </cell>
        </row>
        <row r="109">
          <cell r="B109" t="str">
            <v>Pipp Clinical Salaries</v>
          </cell>
          <cell r="C109">
            <v>807.28733</v>
          </cell>
          <cell r="D109">
            <v>886.07065</v>
          </cell>
          <cell r="E109">
            <v>1129.7533800000001</v>
          </cell>
          <cell r="F109">
            <v>1180.1972499999999</v>
          </cell>
        </row>
        <row r="110">
          <cell r="B110" t="str">
            <v>Contract Labor</v>
          </cell>
          <cell r="C110">
            <v>274.71269999999998</v>
          </cell>
          <cell r="D110">
            <v>133.94811999999999</v>
          </cell>
          <cell r="E110">
            <v>139.245</v>
          </cell>
          <cell r="F110">
            <v>107.76</v>
          </cell>
        </row>
        <row r="111">
          <cell r="B111" t="str">
            <v>Payroll Taxes and Benefits</v>
          </cell>
          <cell r="C111">
            <v>106.93131</v>
          </cell>
          <cell r="D111">
            <v>167.53334999999998</v>
          </cell>
          <cell r="E111">
            <v>124.20186000000001</v>
          </cell>
          <cell r="F111">
            <v>123.0556</v>
          </cell>
        </row>
        <row r="112">
          <cell r="B112" t="str">
            <v>Total Unadjusted Labor Cost</v>
          </cell>
          <cell r="C112">
            <v>1188.9313399999999</v>
          </cell>
          <cell r="D112">
            <v>1187.5521200000001</v>
          </cell>
          <cell r="E112">
            <v>1393.2002400000001</v>
          </cell>
          <cell r="F112">
            <v>1411.0128499999998</v>
          </cell>
        </row>
        <row r="113">
          <cell r="B113" t="str">
            <v>Shareholder Comp Adjustment</v>
          </cell>
          <cell r="C113">
            <v>33.587207588555003</v>
          </cell>
          <cell r="D113">
            <v>-11.438763870325761</v>
          </cell>
          <cell r="E113">
            <v>16.755566289982163</v>
          </cell>
          <cell r="F113">
            <v>10.621928635988111</v>
          </cell>
        </row>
        <row r="115">
          <cell r="B115" t="str">
            <v>Adjusted Gross Profit</v>
          </cell>
          <cell r="C115">
            <v>208.4132024114449</v>
          </cell>
          <cell r="D115">
            <v>423.93368387032592</v>
          </cell>
          <cell r="E115">
            <v>306.29756027836152</v>
          </cell>
          <cell r="F115">
            <v>313.97889188747718</v>
          </cell>
        </row>
        <row r="116">
          <cell r="B116" t="str">
            <v>% Margin</v>
          </cell>
          <cell r="C116">
            <v>0.14564859743411587</v>
          </cell>
          <cell r="D116">
            <v>0.26495076286652541</v>
          </cell>
          <cell r="E116">
            <v>0.17846873092567028</v>
          </cell>
          <cell r="F116">
            <v>0.18090367529358098</v>
          </cell>
        </row>
        <row r="118">
          <cell r="B118" t="str">
            <v>Operating Expenses</v>
          </cell>
        </row>
        <row r="119">
          <cell r="B119" t="str">
            <v>Insurance</v>
          </cell>
          <cell r="C119">
            <v>32.700499999999991</v>
          </cell>
          <cell r="D119">
            <v>34.16758333333334</v>
          </cell>
          <cell r="E119">
            <v>30.818825</v>
          </cell>
          <cell r="F119">
            <v>28.170724999999997</v>
          </cell>
        </row>
        <row r="120">
          <cell r="B120" t="str">
            <v>Billing Expenses</v>
          </cell>
          <cell r="C120">
            <v>76.964850000000013</v>
          </cell>
          <cell r="D120">
            <v>84.240679999999998</v>
          </cell>
          <cell r="E120">
            <v>90.734920000000002</v>
          </cell>
          <cell r="F120">
            <v>88.453659999999985</v>
          </cell>
        </row>
        <row r="121">
          <cell r="B121" t="str">
            <v>Other Expenses</v>
          </cell>
          <cell r="C121">
            <v>19.975719999999999</v>
          </cell>
          <cell r="D121">
            <v>9.5816599999999994</v>
          </cell>
          <cell r="E121">
            <v>10.62262</v>
          </cell>
          <cell r="F121">
            <v>11.680150000000001</v>
          </cell>
        </row>
        <row r="122">
          <cell r="B122" t="str">
            <v>Total Operating Expenses</v>
          </cell>
          <cell r="C122">
            <v>129.64107000000001</v>
          </cell>
          <cell r="D122">
            <v>127.98992333333334</v>
          </cell>
          <cell r="E122">
            <v>132.176365</v>
          </cell>
          <cell r="F122">
            <v>128.30453499999999</v>
          </cell>
        </row>
        <row r="124">
          <cell r="B124" t="str">
            <v>EBITDA</v>
          </cell>
          <cell r="C124">
            <v>78.772132411444886</v>
          </cell>
          <cell r="D124">
            <v>295.94376053699261</v>
          </cell>
          <cell r="E124">
            <v>174.12119527836151</v>
          </cell>
          <cell r="F124">
            <v>185.67435688747719</v>
          </cell>
        </row>
        <row r="126">
          <cell r="B126" t="str">
            <v>Aggregate EBITDA Adjustments</v>
          </cell>
          <cell r="C126">
            <v>474.75154620000018</v>
          </cell>
          <cell r="D126">
            <v>349.59509855000005</v>
          </cell>
          <cell r="E126">
            <v>350.30540000000002</v>
          </cell>
          <cell r="F126">
            <v>349.11421815000006</v>
          </cell>
        </row>
        <row r="127">
          <cell r="B127" t="str">
            <v>Consolidated Adj. EBITDA</v>
          </cell>
          <cell r="C127">
            <v>553.52367861144512</v>
          </cell>
          <cell r="D127">
            <v>645.53885908699272</v>
          </cell>
          <cell r="E127">
            <v>524.42659527836156</v>
          </cell>
          <cell r="F127">
            <v>534.78857503747724</v>
          </cell>
        </row>
        <row r="128">
          <cell r="B128" t="str">
            <v>EBITDA Margin %</v>
          </cell>
          <cell r="C128">
            <v>0.38682744904601163</v>
          </cell>
          <cell r="D128">
            <v>0.40344992550156067</v>
          </cell>
          <cell r="E128">
            <v>0.30556478751558391</v>
          </cell>
          <cell r="F128">
            <v>0.30812650540842063</v>
          </cell>
        </row>
        <row r="132">
          <cell r="B132" t="str">
            <v>Pro Forma OL P&amp;L</v>
          </cell>
        </row>
        <row r="133">
          <cell r="B133" t="str">
            <v>$000's</v>
          </cell>
          <cell r="C133" t="str">
            <v>2014 A</v>
          </cell>
          <cell r="D133" t="str">
            <v>2015 A</v>
          </cell>
          <cell r="E133" t="str">
            <v>2016 A</v>
          </cell>
          <cell r="F133" t="str">
            <v>Apr-17 TTM</v>
          </cell>
        </row>
        <row r="135">
          <cell r="B135" t="str">
            <v>Patient Visits</v>
          </cell>
          <cell r="C135">
            <v>22661</v>
          </cell>
          <cell r="D135">
            <v>22295</v>
          </cell>
          <cell r="E135">
            <v>21921</v>
          </cell>
          <cell r="F135">
            <v>21996</v>
          </cell>
        </row>
        <row r="137">
          <cell r="B137" t="str">
            <v>Fee for Service Revenue</v>
          </cell>
        </row>
        <row r="138">
          <cell r="B138" t="str">
            <v>Oaklawn Fee for Service Revenue Adj.</v>
          </cell>
          <cell r="C138">
            <v>2797.0851380000004</v>
          </cell>
          <cell r="D138">
            <v>2806.7254130000006</v>
          </cell>
          <cell r="E138">
            <v>3040.6463434461612</v>
          </cell>
          <cell r="F138">
            <v>3060.8930868271582</v>
          </cell>
        </row>
        <row r="139">
          <cell r="B139" t="str">
            <v>Other Revenue</v>
          </cell>
          <cell r="C139">
            <v>290.24781000000002</v>
          </cell>
          <cell r="D139">
            <v>291.61624999999998</v>
          </cell>
          <cell r="E139">
            <v>296.32938000000001</v>
          </cell>
          <cell r="F139">
            <v>292.61678999999998</v>
          </cell>
        </row>
        <row r="140">
          <cell r="B140" t="str">
            <v>Total Revenue</v>
          </cell>
          <cell r="C140">
            <v>3087.3329480000002</v>
          </cell>
          <cell r="D140">
            <v>3098.3416630000006</v>
          </cell>
          <cell r="E140">
            <v>3336.9757234461613</v>
          </cell>
          <cell r="F140">
            <v>3353.5098768271582</v>
          </cell>
        </row>
        <row r="142">
          <cell r="B142" t="str">
            <v>YoY Growth %</v>
          </cell>
          <cell r="C142" t="str">
            <v>n/a</v>
          </cell>
          <cell r="D142">
            <v>3.5657686376624476E-3</v>
          </cell>
          <cell r="E142">
            <v>7.7019930789395508E-2</v>
          </cell>
          <cell r="F142">
            <v>4.954831785207503E-3</v>
          </cell>
        </row>
        <row r="144">
          <cell r="B144" t="str">
            <v>Labor Cost</v>
          </cell>
        </row>
        <row r="145">
          <cell r="B145" t="str">
            <v>Oaklawn Clinical Salaries</v>
          </cell>
          <cell r="C145">
            <v>1904.78666</v>
          </cell>
          <cell r="D145">
            <v>2027.7322300000001</v>
          </cell>
          <cell r="E145">
            <v>2176.7467499999998</v>
          </cell>
          <cell r="F145">
            <v>2120.54124</v>
          </cell>
        </row>
        <row r="146">
          <cell r="B146" t="str">
            <v>Contract Labor</v>
          </cell>
          <cell r="C146">
            <v>324.34362999999996</v>
          </cell>
          <cell r="D146">
            <v>218.60182</v>
          </cell>
          <cell r="E146">
            <v>301.70587</v>
          </cell>
          <cell r="F146">
            <v>378.49529999999993</v>
          </cell>
        </row>
        <row r="147">
          <cell r="B147" t="str">
            <v>Payroll Taxes and Benefits</v>
          </cell>
          <cell r="C147">
            <v>197.15187000000003</v>
          </cell>
          <cell r="D147">
            <v>225.70832000000001</v>
          </cell>
          <cell r="E147">
            <v>185.18702999999999</v>
          </cell>
          <cell r="F147">
            <v>205.96545</v>
          </cell>
        </row>
        <row r="148">
          <cell r="B148" t="str">
            <v>Total Unadjusted Labor Cost</v>
          </cell>
          <cell r="C148">
            <v>2426.2821600000002</v>
          </cell>
          <cell r="D148">
            <v>2472.0423700000001</v>
          </cell>
          <cell r="E148">
            <v>2663.6396500000001</v>
          </cell>
          <cell r="F148">
            <v>2705.0019900000002</v>
          </cell>
        </row>
        <row r="149">
          <cell r="B149" t="str">
            <v>Shareholder Comp Adjustment</v>
          </cell>
          <cell r="C149">
            <v>-82.869135828353265</v>
          </cell>
          <cell r="D149">
            <v>-179.17097454465224</v>
          </cell>
          <cell r="E149">
            <v>-90.562839409802265</v>
          </cell>
          <cell r="F149">
            <v>-120.52106127586819</v>
          </cell>
        </row>
        <row r="151">
          <cell r="B151" t="str">
            <v>Adjusted Gross Profit</v>
          </cell>
          <cell r="C151">
            <v>743.91992382835315</v>
          </cell>
          <cell r="D151">
            <v>805.47026754465287</v>
          </cell>
          <cell r="E151">
            <v>763.89891285596332</v>
          </cell>
          <cell r="F151">
            <v>769.02894810302632</v>
          </cell>
        </row>
        <row r="152">
          <cell r="B152" t="str">
            <v>% Margin</v>
          </cell>
          <cell r="C152">
            <v>0.24095876161016927</v>
          </cell>
          <cell r="D152">
            <v>0.25996818787400877</v>
          </cell>
          <cell r="E152">
            <v>0.22891952958742826</v>
          </cell>
          <cell r="F152">
            <v>0.22932061522079797</v>
          </cell>
        </row>
        <row r="154">
          <cell r="B154" t="str">
            <v>Operating Expenses</v>
          </cell>
        </row>
        <row r="155">
          <cell r="B155" t="str">
            <v>Insurance</v>
          </cell>
          <cell r="C155">
            <v>59.405291666666677</v>
          </cell>
          <cell r="D155">
            <v>72.746499999999997</v>
          </cell>
          <cell r="E155">
            <v>68.924247499999979</v>
          </cell>
          <cell r="F155">
            <v>63.795817499999991</v>
          </cell>
        </row>
        <row r="156">
          <cell r="B156" t="str">
            <v>Billing Expenses</v>
          </cell>
          <cell r="C156">
            <v>203.47944999999999</v>
          </cell>
          <cell r="D156">
            <v>211.75145000000001</v>
          </cell>
          <cell r="E156">
            <v>223.99442000000002</v>
          </cell>
          <cell r="F156">
            <v>221.86159999999998</v>
          </cell>
        </row>
        <row r="157">
          <cell r="B157" t="str">
            <v>Other Expenses</v>
          </cell>
          <cell r="C157">
            <v>18.244009999999999</v>
          </cell>
          <cell r="D157">
            <v>12.159870000000002</v>
          </cell>
          <cell r="E157">
            <v>11.978389999999999</v>
          </cell>
          <cell r="F157">
            <v>12.751760000000001</v>
          </cell>
        </row>
        <row r="158">
          <cell r="B158" t="str">
            <v>Total Operating Expenses</v>
          </cell>
          <cell r="C158">
            <v>281.12875166666669</v>
          </cell>
          <cell r="D158">
            <v>296.65782000000002</v>
          </cell>
          <cell r="E158">
            <v>304.89705749999996</v>
          </cell>
          <cell r="F158">
            <v>298.40917749999994</v>
          </cell>
        </row>
        <row r="160">
          <cell r="B160" t="str">
            <v>EBITDA</v>
          </cell>
          <cell r="C160">
            <v>462.79117216168646</v>
          </cell>
          <cell r="D160">
            <v>508.81244754465285</v>
          </cell>
          <cell r="E160">
            <v>459.00185535596336</v>
          </cell>
          <cell r="F160">
            <v>470.61977060302638</v>
          </cell>
        </row>
        <row r="162">
          <cell r="B162" t="str">
            <v>Aggregate EBITDA Adjustments</v>
          </cell>
          <cell r="C162">
            <v>26.912404149999986</v>
          </cell>
          <cell r="D162">
            <v>26.072791899999995</v>
          </cell>
          <cell r="E162">
            <v>31.083843050000002</v>
          </cell>
          <cell r="F162">
            <v>27.319587899999998</v>
          </cell>
        </row>
        <row r="163">
          <cell r="B163" t="str">
            <v>Consolidated Adj. EBITDA</v>
          </cell>
          <cell r="C163">
            <v>489.70357631168645</v>
          </cell>
          <cell r="D163">
            <v>534.88523944465283</v>
          </cell>
          <cell r="E163">
            <v>490.08569840596334</v>
          </cell>
          <cell r="F163">
            <v>497.93935850302637</v>
          </cell>
        </row>
        <row r="164">
          <cell r="B164" t="str">
            <v>EBITDA Margin %</v>
          </cell>
          <cell r="C164">
            <v>0.15861702788775031</v>
          </cell>
          <cell r="D164">
            <v>0.172635976797583</v>
          </cell>
          <cell r="E164">
            <v>0.14686522738614416</v>
          </cell>
          <cell r="F164">
            <v>0.14848304516524627</v>
          </cell>
        </row>
        <row r="168">
          <cell r="B168" t="str">
            <v>Pro Forma WB P&amp;L</v>
          </cell>
        </row>
        <row r="169">
          <cell r="B169" t="str">
            <v>$000's</v>
          </cell>
          <cell r="C169" t="str">
            <v>2014 A</v>
          </cell>
          <cell r="D169" t="str">
            <v>2015 A</v>
          </cell>
          <cell r="E169" t="str">
            <v>2016 A</v>
          </cell>
          <cell r="F169" t="str">
            <v>Apr-17 TTM</v>
          </cell>
        </row>
        <row r="171">
          <cell r="B171" t="str">
            <v>Patient Visits</v>
          </cell>
        </row>
        <row r="173">
          <cell r="B173" t="str">
            <v>Contract Revenue</v>
          </cell>
        </row>
        <row r="174">
          <cell r="B174" t="str">
            <v>Woodbridge Subsidy</v>
          </cell>
          <cell r="C174">
            <v>1518.576</v>
          </cell>
          <cell r="D174">
            <v>1494.2055</v>
          </cell>
          <cell r="E174">
            <v>1497.6869999999999</v>
          </cell>
          <cell r="F174">
            <v>1497.6869999999999</v>
          </cell>
        </row>
        <row r="175">
          <cell r="B175" t="str">
            <v>Total Revenue</v>
          </cell>
          <cell r="C175">
            <v>1518.576</v>
          </cell>
          <cell r="D175">
            <v>1494.2055</v>
          </cell>
          <cell r="E175">
            <v>1497.6869999999999</v>
          </cell>
          <cell r="F175">
            <v>1497.6869999999999</v>
          </cell>
        </row>
        <row r="177">
          <cell r="B177" t="str">
            <v>YoY Growth %</v>
          </cell>
          <cell r="C177">
            <v>0</v>
          </cell>
          <cell r="D177">
            <v>-1.6048258368366097E-2</v>
          </cell>
          <cell r="E177">
            <v>2.330000793063558E-3</v>
          </cell>
          <cell r="F177">
            <v>0</v>
          </cell>
        </row>
        <row r="179">
          <cell r="B179" t="str">
            <v>Labor Cost</v>
          </cell>
        </row>
        <row r="180">
          <cell r="B180" t="str">
            <v>Woodbridge Clinical Salaries</v>
          </cell>
          <cell r="C180">
            <v>839.89314999999999</v>
          </cell>
          <cell r="D180">
            <v>682.21279000000004</v>
          </cell>
          <cell r="E180">
            <v>574.51946999999996</v>
          </cell>
          <cell r="F180">
            <v>817.55488000000003</v>
          </cell>
        </row>
        <row r="181">
          <cell r="B181" t="str">
            <v>Contract Labor</v>
          </cell>
          <cell r="C181">
            <v>560.38690999999994</v>
          </cell>
          <cell r="D181">
            <v>549.26748999999995</v>
          </cell>
          <cell r="E181">
            <v>1009.06468</v>
          </cell>
          <cell r="F181">
            <v>798.60242999999991</v>
          </cell>
        </row>
        <row r="182">
          <cell r="B182" t="str">
            <v>Payroll Taxes and Benefits</v>
          </cell>
          <cell r="C182">
            <v>67.898489999999995</v>
          </cell>
          <cell r="D182">
            <v>92.29440000000001</v>
          </cell>
          <cell r="E182">
            <v>145.47175000000001</v>
          </cell>
          <cell r="F182">
            <v>185.46268000000001</v>
          </cell>
        </row>
        <row r="183">
          <cell r="B183" t="str">
            <v>Total Unadjusted Labor Cost</v>
          </cell>
          <cell r="C183">
            <v>1468.1785500000001</v>
          </cell>
          <cell r="D183">
            <v>1323.77468</v>
          </cell>
          <cell r="E183">
            <v>1729.0558999999998</v>
          </cell>
          <cell r="F183">
            <v>1801.6199900000001</v>
          </cell>
        </row>
        <row r="184">
          <cell r="B184" t="str">
            <v>Shareholder Comp Adjustment</v>
          </cell>
          <cell r="C184">
            <v>-23.232653975974792</v>
          </cell>
          <cell r="D184">
            <v>-15.44474307739058</v>
          </cell>
          <cell r="E184">
            <v>-27.05798199124245</v>
          </cell>
          <cell r="F184">
            <v>-43.356679940828307</v>
          </cell>
        </row>
        <row r="186">
          <cell r="B186" t="str">
            <v>Adjusted Gross Profit</v>
          </cell>
          <cell r="C186">
            <v>73.630103975974635</v>
          </cell>
          <cell r="D186">
            <v>185.87556307739055</v>
          </cell>
          <cell r="E186">
            <v>-204.31091800875743</v>
          </cell>
          <cell r="F186">
            <v>-260.57631005917187</v>
          </cell>
        </row>
        <row r="187">
          <cell r="B187" t="str">
            <v>% Margin</v>
          </cell>
          <cell r="C187">
            <v>4.8486281869313509E-2</v>
          </cell>
          <cell r="D187">
            <v>0.12439758994153786</v>
          </cell>
          <cell r="E187">
            <v>-0.13641763466515863</v>
          </cell>
          <cell r="F187">
            <v>-0.17398582618342276</v>
          </cell>
        </row>
        <row r="189">
          <cell r="B189" t="str">
            <v>Operating Expenses</v>
          </cell>
        </row>
        <row r="190">
          <cell r="B190" t="str">
            <v>Insurance</v>
          </cell>
          <cell r="C190">
            <v>53.825291666666679</v>
          </cell>
          <cell r="D190">
            <v>60.916833333333322</v>
          </cell>
          <cell r="E190">
            <v>58.805335000000021</v>
          </cell>
          <cell r="F190">
            <v>54.884955000000019</v>
          </cell>
        </row>
        <row r="191">
          <cell r="B191" t="str">
            <v>Other Expenses</v>
          </cell>
          <cell r="C191">
            <v>42.473370000000003</v>
          </cell>
          <cell r="D191">
            <v>16.273990000000001</v>
          </cell>
          <cell r="E191">
            <v>37.615099999999998</v>
          </cell>
          <cell r="F191">
            <v>42.93177</v>
          </cell>
        </row>
        <row r="192">
          <cell r="B192" t="str">
            <v>Total Operating Expenses</v>
          </cell>
          <cell r="C192">
            <v>96.298661666666675</v>
          </cell>
          <cell r="D192">
            <v>77.190823333333327</v>
          </cell>
          <cell r="E192">
            <v>96.420435000000026</v>
          </cell>
          <cell r="F192">
            <v>97.816725000000019</v>
          </cell>
        </row>
        <row r="194">
          <cell r="B194" t="str">
            <v>EBITDA</v>
          </cell>
          <cell r="C194">
            <v>-22.66855769069204</v>
          </cell>
          <cell r="D194">
            <v>108.68473974405723</v>
          </cell>
          <cell r="E194">
            <v>-300.73135300875742</v>
          </cell>
          <cell r="F194">
            <v>-358.39303505917189</v>
          </cell>
        </row>
        <row r="196">
          <cell r="B196" t="str">
            <v>Consolidated Adj. EBITDA</v>
          </cell>
          <cell r="C196">
            <v>-22.66855769069204</v>
          </cell>
          <cell r="D196">
            <v>108.68473974405723</v>
          </cell>
          <cell r="E196">
            <v>-300.73135300875742</v>
          </cell>
          <cell r="F196">
            <v>-358.39303505917189</v>
          </cell>
        </row>
        <row r="197">
          <cell r="B197" t="str">
            <v>EBITDA Margin %</v>
          </cell>
          <cell r="C197">
            <v>-1.4927509515949179E-2</v>
          </cell>
          <cell r="D197">
            <v>7.2737478040374781E-2</v>
          </cell>
          <cell r="E197">
            <v>-0.20079719795174655</v>
          </cell>
          <cell r="F197">
            <v>-0.23929768707291438</v>
          </cell>
        </row>
        <row r="201">
          <cell r="B201" t="str">
            <v>Shareholder Compensation Adjustments</v>
          </cell>
        </row>
        <row r="202">
          <cell r="B202" t="str">
            <v>$000's</v>
          </cell>
          <cell r="C202" t="str">
            <v>2014 A</v>
          </cell>
          <cell r="D202" t="str">
            <v>2015 A</v>
          </cell>
          <cell r="E202" t="str">
            <v>2016 A</v>
          </cell>
          <cell r="F202" t="str">
            <v>Apr-17 TTM</v>
          </cell>
        </row>
        <row r="204">
          <cell r="B204" t="str">
            <v>Hourly Comp Adjustment</v>
          </cell>
        </row>
        <row r="205">
          <cell r="B205" t="str">
            <v>Hourly Rate Normalization</v>
          </cell>
          <cell r="C205">
            <v>299.54250000000002</v>
          </cell>
          <cell r="D205">
            <v>216.89250000000001</v>
          </cell>
          <cell r="E205">
            <v>-610.20249999999999</v>
          </cell>
          <cell r="F205">
            <v>-618.98500000000001</v>
          </cell>
        </row>
        <row r="206">
          <cell r="B206" t="str">
            <v>Shareholder Bonus</v>
          </cell>
          <cell r="C206">
            <v>240.29336000000001</v>
          </cell>
          <cell r="D206">
            <v>424.45345000000003</v>
          </cell>
          <cell r="E206">
            <v>1255.4196200000001</v>
          </cell>
          <cell r="F206">
            <v>1255.4196200000001</v>
          </cell>
        </row>
        <row r="207">
          <cell r="B207" t="str">
            <v>Executive Compensation</v>
          </cell>
          <cell r="C207">
            <v>168</v>
          </cell>
          <cell r="D207">
            <v>168</v>
          </cell>
          <cell r="E207">
            <v>168</v>
          </cell>
          <cell r="F207">
            <v>168</v>
          </cell>
        </row>
        <row r="208">
          <cell r="B208" t="str">
            <v>Total Adjusted Compensation</v>
          </cell>
          <cell r="C208">
            <v>707.83586000000003</v>
          </cell>
          <cell r="D208">
            <v>809.34595000000002</v>
          </cell>
          <cell r="E208">
            <v>813.21712000000014</v>
          </cell>
          <cell r="F208">
            <v>804.43462000000011</v>
          </cell>
        </row>
        <row r="210">
          <cell r="B210" t="str">
            <v>Benefits Adjustments</v>
          </cell>
        </row>
        <row r="211">
          <cell r="B211" t="str">
            <v>Retirement Benefits</v>
          </cell>
          <cell r="C211">
            <v>774.37149999999997</v>
          </cell>
          <cell r="D211">
            <v>877.09436000000005</v>
          </cell>
          <cell r="E211">
            <v>741.04323999999997</v>
          </cell>
          <cell r="F211">
            <v>691.22324000000003</v>
          </cell>
        </row>
        <row r="212">
          <cell r="B212" t="str">
            <v>Go-Forward Matching (2.0%)</v>
          </cell>
          <cell r="C212">
            <v>-266.85575007597475</v>
          </cell>
          <cell r="D212">
            <v>-283.11231627739062</v>
          </cell>
          <cell r="E212">
            <v>-247.00688589124232</v>
          </cell>
          <cell r="F212">
            <v>-242.61831974082821</v>
          </cell>
        </row>
        <row r="213">
          <cell r="B213" t="str">
            <v>Total Benefits Adjustments</v>
          </cell>
          <cell r="C213">
            <v>507.51574992402522</v>
          </cell>
          <cell r="D213">
            <v>593.98204372260943</v>
          </cell>
          <cell r="E213">
            <v>494.03635410875768</v>
          </cell>
          <cell r="F213">
            <v>448.60492025917182</v>
          </cell>
        </row>
        <row r="215">
          <cell r="B215" t="str">
            <v>Total Comp Adjustment</v>
          </cell>
          <cell r="C215">
            <v>1215.3516099240253</v>
          </cell>
          <cell r="D215">
            <v>1403.3279937226093</v>
          </cell>
          <cell r="E215">
            <v>1307.2534741087579</v>
          </cell>
          <cell r="F215">
            <v>1253.0395402591719</v>
          </cell>
        </row>
        <row r="217">
          <cell r="B217" t="str">
            <v>Check</v>
          </cell>
          <cell r="C217">
            <v>0</v>
          </cell>
          <cell r="D217">
            <v>0</v>
          </cell>
          <cell r="E217">
            <v>0</v>
          </cell>
          <cell r="F217">
            <v>0</v>
          </cell>
        </row>
        <row r="219">
          <cell r="B219" t="str">
            <v>EBITDA Adjustments</v>
          </cell>
        </row>
        <row r="220">
          <cell r="B220" t="str">
            <v>$000's</v>
          </cell>
          <cell r="C220" t="str">
            <v>2014 A</v>
          </cell>
          <cell r="D220" t="str">
            <v>2015 A</v>
          </cell>
          <cell r="E220" t="str">
            <v>2016 A</v>
          </cell>
          <cell r="F220" t="str">
            <v>Apr-17 TTM</v>
          </cell>
        </row>
        <row r="222">
          <cell r="B222" t="str">
            <v>EBITDA Adjustments</v>
          </cell>
        </row>
        <row r="223">
          <cell r="B223" t="str">
            <v>IDS New Billing Rate</v>
          </cell>
          <cell r="C223">
            <v>89.286769899999982</v>
          </cell>
          <cell r="D223">
            <v>102.58001795</v>
          </cell>
          <cell r="E223">
            <v>118.70612679999999</v>
          </cell>
          <cell r="F223">
            <v>98.32569359999998</v>
          </cell>
        </row>
        <row r="224">
          <cell r="B224" t="str">
            <v>Pipp Subsidy Increase</v>
          </cell>
          <cell r="C224">
            <v>467.61792000000014</v>
          </cell>
          <cell r="D224">
            <v>338.72592000000003</v>
          </cell>
          <cell r="E224">
            <v>338.72592000000003</v>
          </cell>
          <cell r="F224">
            <v>338.72592000000003</v>
          </cell>
        </row>
        <row r="225">
          <cell r="B225" t="str">
            <v>One-Time Legal Costs</v>
          </cell>
          <cell r="C225">
            <v>0</v>
          </cell>
          <cell r="D225">
            <v>19.883500000000002</v>
          </cell>
          <cell r="E225">
            <v>42.824109999999997</v>
          </cell>
          <cell r="F225">
            <v>54.937750000000001</v>
          </cell>
        </row>
        <row r="226">
          <cell r="B226" t="str">
            <v>KACS Related Expenses</v>
          </cell>
          <cell r="C226">
            <v>0</v>
          </cell>
          <cell r="D226">
            <v>0</v>
          </cell>
          <cell r="E226">
            <v>60.697470000000003</v>
          </cell>
          <cell r="F226">
            <v>145.86583000000002</v>
          </cell>
        </row>
        <row r="227">
          <cell r="B227" t="str">
            <v>One-Time Revenue (Tax Refund)</v>
          </cell>
          <cell r="C227">
            <v>0</v>
          </cell>
          <cell r="D227">
            <v>0</v>
          </cell>
          <cell r="E227">
            <v>-16.545999999999999</v>
          </cell>
          <cell r="F227">
            <v>0</v>
          </cell>
        </row>
        <row r="228">
          <cell r="B228" t="str">
            <v>Total EBITDA Adjustments</v>
          </cell>
          <cell r="C228">
            <v>556.90468990000011</v>
          </cell>
          <cell r="D228">
            <v>461.18943795000007</v>
          </cell>
          <cell r="E228">
            <v>544.4076268</v>
          </cell>
          <cell r="F228">
            <v>637.85519360000001</v>
          </cell>
        </row>
        <row r="230">
          <cell r="B230" t="str">
            <v>Unadjusted EBITDA</v>
          </cell>
          <cell r="C230">
            <v>1079.7861585666676</v>
          </cell>
          <cell r="D230">
            <v>1314.8751156333337</v>
          </cell>
          <cell r="E230">
            <v>1366.711246424896</v>
          </cell>
          <cell r="F230">
            <v>1366.3419075006636</v>
          </cell>
        </row>
        <row r="231">
          <cell r="B231" t="str">
            <v>Total Adjusted EBITDA</v>
          </cell>
          <cell r="C231">
            <v>1636.6908484666678</v>
          </cell>
          <cell r="D231">
            <v>1776.0645535833337</v>
          </cell>
          <cell r="E231">
            <v>1911.1188732248961</v>
          </cell>
          <cell r="F231">
            <v>2004.1971011006635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cade"/>
      <sheetName val="Error Check"/>
      <sheetName val="Model Flow"/>
      <sheetName val="Analysis -&gt;&gt;"/>
      <sheetName val="Doc Comp Analysis"/>
      <sheetName val="CIM-&gt;&gt;"/>
      <sheetName val="EBITDA Adj."/>
      <sheetName val="P&amp;Ls"/>
      <sheetName val="BS"/>
      <sheetName val="Doc Comp"/>
      <sheetName val="Update Deck Graphs"/>
      <sheetName val="Pro Forma P&amp;L -&gt;&gt;"/>
      <sheetName val="Consl. Pro Forma"/>
      <sheetName val="GRO Pro Forma"/>
      <sheetName val="EBSC Pro Forma"/>
      <sheetName val="OP Consl Pro Forma"/>
      <sheetName val="OP by Location Pro Forma -&gt;&gt;"/>
      <sheetName val="OP LV-Lab Pro Forma"/>
      <sheetName val="OP Consl-Ret Pro Forma"/>
      <sheetName val="OP EL-Ret Pro Forma"/>
      <sheetName val="OP CL-Ret Pro Forma"/>
      <sheetName val="OP GV-Ret Pro Forma"/>
      <sheetName val="OP CA-Ret Pro Forma"/>
      <sheetName val="OP WK-Ret Pro Forma"/>
      <sheetName val="OP IA-Ret Pro Forma"/>
      <sheetName val="OP HD-Ret Pro Forma"/>
      <sheetName val="OP RF-Ret Pro Forma"/>
      <sheetName val="OP GL-Ret Pro Forma"/>
      <sheetName val="Spreads -&gt;&gt;"/>
      <sheetName val="Sheet1"/>
      <sheetName val="GRO Spread"/>
      <sheetName val="EBSC Spread"/>
      <sheetName val="OP Consl. Spread"/>
      <sheetName val="GMS Consl. Spread"/>
      <sheetName val="OP by Location Spreads -&gt;&gt;"/>
      <sheetName val="OP EL IS Spread"/>
      <sheetName val="OP CL IS Spread"/>
      <sheetName val="OP GV IS Spread"/>
      <sheetName val="OP CA IS Spread"/>
      <sheetName val="OP WK IS Spread"/>
      <sheetName val="OP LV IS Spread"/>
      <sheetName val="OP IA IS Spread"/>
      <sheetName val="OP HD IS Spread"/>
      <sheetName val="OP RF IS Spread"/>
      <sheetName val="OP GL IS Spread"/>
      <sheetName val="GMS Spreads by CS-&gt;&gt;"/>
      <sheetName val="GRO CS Spread"/>
      <sheetName val="Opt CS Spread"/>
      <sheetName val="Skin CS Spread"/>
      <sheetName val="EBSC CS Spread"/>
      <sheetName val="WSC CS Spread"/>
      <sheetName val="GR Opt Consol. Spread"/>
      <sheetName val="GR Opt CS Spreads-&gt;&gt;"/>
      <sheetName val="GR Opt EL CS Spread"/>
      <sheetName val="GR Opt CL CS Spread"/>
      <sheetName val="GR Opt GV CS Spread"/>
      <sheetName val="GR Opt CA CS Spread"/>
      <sheetName val="GR Opt WK CS Spread"/>
      <sheetName val="GR Opt LV CS Spread"/>
      <sheetName val="GR Opt IA CS Spread"/>
      <sheetName val="GR Opt HD CS Spread"/>
      <sheetName val="GR Opt RF CS Spread"/>
      <sheetName val="GR Opt GL CS Spread"/>
      <sheetName val="RAW DATA --&gt;"/>
      <sheetName val="GRO-&gt;&gt;"/>
      <sheetName val="GRO FS-&gt;"/>
      <sheetName val="GRO 13 IS"/>
      <sheetName val="GRO 14 IS"/>
      <sheetName val="GRO 15 IS"/>
      <sheetName val="GRO 16 IS"/>
      <sheetName val="GRO 13 BS"/>
      <sheetName val="GRO 14 BS"/>
      <sheetName val="GRO 15 BS"/>
      <sheetName val="GRO 16 BS"/>
      <sheetName val="P&amp;L by CC FY14 &amp; FY15"/>
      <sheetName val="GRO Rev Sum.-&gt;"/>
      <sheetName val="Rev Summary 13"/>
      <sheetName val="Rev Summary 14"/>
      <sheetName val="Rev Summary 15"/>
      <sheetName val="Rev Summary 16"/>
      <sheetName val="GRO Bonus Calcs-&gt;"/>
      <sheetName val="Q1 13 bonus"/>
      <sheetName val="Q2 13 bonus"/>
      <sheetName val="Q3 13 bonus"/>
      <sheetName val="Q4 13 bonus"/>
      <sheetName val="Q1 14 bonus"/>
      <sheetName val="Q2 14 bonus"/>
      <sheetName val="Q3 14 bonus"/>
      <sheetName val="Q4 14 bonus"/>
      <sheetName val="Q1 15 bonus"/>
      <sheetName val="Q2 15 bonus"/>
      <sheetName val="Q3 15 bonus"/>
      <sheetName val="Q4 15 bonus"/>
      <sheetName val="Q1 16 bonus"/>
      <sheetName val="Q2 16 bonus"/>
      <sheetName val="Q3 16 bonus"/>
      <sheetName val="PSG Bonus 2014"/>
      <sheetName val="PSG Bonus 2015"/>
      <sheetName val="PSG Bonus 2016"/>
      <sheetName val="TFG Bonus 14-15"/>
      <sheetName val="TFG Bonus 2016"/>
      <sheetName val="EBSC-&gt;&gt;"/>
      <sheetName val="EBSC 13 IS"/>
      <sheetName val="EBSC 14 IS"/>
      <sheetName val="EBSC 15 IS"/>
      <sheetName val="EBSC 16 IS"/>
      <sheetName val="EBSC 13 BS"/>
      <sheetName val="EBSC 14 BS"/>
      <sheetName val="EBSC 15 BS"/>
      <sheetName val="EBSC 16 BS"/>
      <sheetName val="OP-&gt;&gt;"/>
      <sheetName val="OP 2013 BS"/>
      <sheetName val="OP 2014 BS"/>
      <sheetName val="OP 2015 BS"/>
      <sheetName val="OP 2016 BS"/>
      <sheetName val="OP EL-&gt;"/>
      <sheetName val="OP EL 13 IS"/>
      <sheetName val="OP EL 14 IS"/>
      <sheetName val="OP EL 15 IS"/>
      <sheetName val="OP EL 16 IS"/>
      <sheetName val="OP GV-&gt;"/>
      <sheetName val="OP GV 13 IS"/>
      <sheetName val="OP GV 14 IS"/>
      <sheetName val="OP GV 15 IS"/>
      <sheetName val="OP GV 16 IS"/>
      <sheetName val="OP CL-&gt;"/>
      <sheetName val="OP CL 13 IS"/>
      <sheetName val="OP CL 14 IS"/>
      <sheetName val="OP CL 15 IS"/>
      <sheetName val="OP CL 16 IS"/>
      <sheetName val="OP CA-&gt;"/>
      <sheetName val="OP CA 13 IS"/>
      <sheetName val="OP CA 14 IS"/>
      <sheetName val="OP CA 15 IS"/>
      <sheetName val="OP CA 16 IS"/>
      <sheetName val="OP WK-&gt;"/>
      <sheetName val="OP WK 13 IS"/>
      <sheetName val="OP WK 14 IS"/>
      <sheetName val="OP WK 15 IS"/>
      <sheetName val="OP WK 16 IS"/>
      <sheetName val="OP LV-&gt;"/>
      <sheetName val="OP LV 13 IS"/>
      <sheetName val="OP LV 14 IS"/>
      <sheetName val="OP LV 15 IS"/>
      <sheetName val="OP LV 16 IS"/>
      <sheetName val="OP IA-&gt;"/>
      <sheetName val="OP IA 13 IS"/>
      <sheetName val="OP IA 14 IS"/>
      <sheetName val="OP IA 15 IS"/>
      <sheetName val="OP IA 16 IS"/>
      <sheetName val="OP HD-&gt;"/>
      <sheetName val="OP HD 13 IS"/>
      <sheetName val="OP HD 14 IS"/>
      <sheetName val="OP HD 15 IS"/>
      <sheetName val="OP HD 16 IS"/>
      <sheetName val="OP RF-&gt;"/>
      <sheetName val="OP RF 13 IS"/>
      <sheetName val="OP RF 14 IS"/>
      <sheetName val="OP RF 15 IS"/>
      <sheetName val="OP RF 16 IS"/>
      <sheetName val="OP GL-&gt;"/>
      <sheetName val="OP GL 13 IS"/>
      <sheetName val="OP GL 14 IS"/>
      <sheetName val="OP GL 15 IS"/>
      <sheetName val="OP GL 16 IS"/>
      <sheetName val="GMS Data-&gt;&gt;"/>
      <sheetName val="GMS BS Detail"/>
      <sheetName val="GMS IS Detail"/>
      <sheetName val="GMS IS by Loc-&gt;"/>
      <sheetName val="GMS GRO CS"/>
      <sheetName val="GMS Opt CS"/>
      <sheetName val="GMS Skin CS"/>
      <sheetName val="GMS EBSC CS"/>
      <sheetName val="GMS WSC CS"/>
      <sheetName val="GMS GR Opt CS by Loc-&gt;"/>
      <sheetName val="GMS Opt EL CS"/>
      <sheetName val="GMS Opt CL CS"/>
      <sheetName val="GMS Opt GV CS"/>
      <sheetName val="GMS Opt CA CS"/>
      <sheetName val="GMS Opt WK CS"/>
      <sheetName val="GMS Opt LV CS"/>
      <sheetName val="GMS Opt IA CS"/>
      <sheetName val="GMS Opt HD CS"/>
      <sheetName val="GMS Opt RF CS"/>
      <sheetName val="GMS Opt GL CS"/>
      <sheetName val="P&amp;L by CC-&gt;"/>
      <sheetName val="GRO Oph SH"/>
      <sheetName val="GRO Oph Non-SH"/>
      <sheetName val="GRO Opt P&amp;L"/>
      <sheetName val="GRO Skin"/>
    </sheetNames>
    <sheetDataSet>
      <sheetData sheetId="0"/>
      <sheetData sheetId="1"/>
      <sheetData sheetId="2"/>
      <sheetData sheetId="3"/>
      <sheetData sheetId="4"/>
      <sheetData sheetId="5"/>
      <sheetData sheetId="6">
        <row r="3">
          <cell r="C3" t="str">
            <v>Project Grantie</v>
          </cell>
        </row>
        <row r="14">
          <cell r="C14" t="str">
            <v>EBITDA Adjustments</v>
          </cell>
          <cell r="D14">
            <v>0</v>
          </cell>
          <cell r="E14" t="str">
            <v>Entity Attributable To</v>
          </cell>
          <cell r="F14">
            <v>0</v>
          </cell>
          <cell r="G14">
            <v>0</v>
          </cell>
          <cell r="H14">
            <v>0</v>
          </cell>
          <cell r="I14">
            <v>0</v>
          </cell>
          <cell r="J14">
            <v>0</v>
          </cell>
          <cell r="K14" t="str">
            <v>TTM</v>
          </cell>
          <cell r="L14">
            <v>0</v>
          </cell>
          <cell r="M14" t="str">
            <v>TTM</v>
          </cell>
        </row>
        <row r="15">
          <cell r="C15" t="str">
            <v>$000's</v>
          </cell>
          <cell r="D15">
            <v>0</v>
          </cell>
          <cell r="E15">
            <v>0</v>
          </cell>
          <cell r="F15">
            <v>0</v>
          </cell>
          <cell r="G15" t="str">
            <v>2013 A</v>
          </cell>
          <cell r="H15" t="str">
            <v>2014 A</v>
          </cell>
          <cell r="I15" t="str">
            <v>2015 A</v>
          </cell>
          <cell r="J15">
            <v>0</v>
          </cell>
          <cell r="K15">
            <v>42537</v>
          </cell>
          <cell r="L15">
            <v>0</v>
          </cell>
          <cell r="M15" t="str">
            <v>Nov-16</v>
          </cell>
        </row>
        <row r="16">
          <cell r="C16">
            <v>0</v>
          </cell>
          <cell r="D16">
            <v>0</v>
          </cell>
          <cell r="E16">
            <v>0</v>
          </cell>
          <cell r="F16">
            <v>0</v>
          </cell>
          <cell r="G16">
            <v>0</v>
          </cell>
          <cell r="H16">
            <v>0</v>
          </cell>
          <cell r="I16">
            <v>0</v>
          </cell>
          <cell r="J16">
            <v>0</v>
          </cell>
          <cell r="L16">
            <v>0</v>
          </cell>
          <cell r="M16">
            <v>0</v>
          </cell>
        </row>
        <row r="17">
          <cell r="C17" t="str">
            <v>Consolidated Unadjusted EBITDA</v>
          </cell>
          <cell r="D17">
            <v>0</v>
          </cell>
          <cell r="E17">
            <v>0</v>
          </cell>
          <cell r="F17">
            <v>0</v>
          </cell>
          <cell r="G17">
            <v>6576.9028348915772</v>
          </cell>
          <cell r="H17">
            <v>5362.6020918103568</v>
          </cell>
          <cell r="I17">
            <v>6426.0537395199917</v>
          </cell>
          <cell r="J17">
            <v>0</v>
          </cell>
          <cell r="K17">
            <v>6727.9137778344939</v>
          </cell>
          <cell r="L17">
            <v>0</v>
          </cell>
          <cell r="M17">
            <v>6734.2808812815765</v>
          </cell>
        </row>
        <row r="18">
          <cell r="C18">
            <v>0</v>
          </cell>
          <cell r="D18">
            <v>0</v>
          </cell>
          <cell r="E18">
            <v>0</v>
          </cell>
          <cell r="F18">
            <v>0</v>
          </cell>
          <cell r="G18">
            <v>0</v>
          </cell>
          <cell r="H18">
            <v>0</v>
          </cell>
          <cell r="I18">
            <v>0</v>
          </cell>
          <cell r="J18">
            <v>0</v>
          </cell>
          <cell r="L18">
            <v>0</v>
          </cell>
          <cell r="M18">
            <v>0</v>
          </cell>
        </row>
        <row r="19">
          <cell r="C19" t="str">
            <v>Adjustments</v>
          </cell>
          <cell r="D19">
            <v>0</v>
          </cell>
          <cell r="E19">
            <v>0</v>
          </cell>
          <cell r="F19">
            <v>0</v>
          </cell>
          <cell r="G19">
            <v>0</v>
          </cell>
          <cell r="H19">
            <v>0</v>
          </cell>
          <cell r="I19">
            <v>0</v>
          </cell>
          <cell r="J19">
            <v>0</v>
          </cell>
          <cell r="L19">
            <v>0</v>
          </cell>
          <cell r="M19">
            <v>0</v>
          </cell>
        </row>
        <row r="20">
          <cell r="C20" t="str">
            <v>Deferred Compensation</v>
          </cell>
          <cell r="D20">
            <v>0</v>
          </cell>
          <cell r="E20" t="str">
            <v>GRO</v>
          </cell>
          <cell r="F20">
            <v>0</v>
          </cell>
          <cell r="G20">
            <v>140.636</v>
          </cell>
          <cell r="H20">
            <v>140.636</v>
          </cell>
          <cell r="I20">
            <v>105.479</v>
          </cell>
          <cell r="J20">
            <v>0</v>
          </cell>
          <cell r="K20">
            <v>105.479</v>
          </cell>
          <cell r="L20">
            <v>0</v>
          </cell>
          <cell r="M20">
            <v>105.479</v>
          </cell>
        </row>
        <row r="21">
          <cell r="C21" t="str">
            <v>Optha. Recruiting Costs</v>
          </cell>
          <cell r="E21" t="str">
            <v>GRO</v>
          </cell>
          <cell r="G21">
            <v>0</v>
          </cell>
          <cell r="H21">
            <v>26</v>
          </cell>
          <cell r="I21">
            <v>21</v>
          </cell>
          <cell r="J21">
            <v>0</v>
          </cell>
          <cell r="K21">
            <v>10.5</v>
          </cell>
          <cell r="L21">
            <v>0</v>
          </cell>
          <cell r="M21">
            <v>1.75</v>
          </cell>
        </row>
        <row r="22">
          <cell r="C22" t="str">
            <v>Insurance Rate Reduction</v>
          </cell>
          <cell r="D22">
            <v>0</v>
          </cell>
          <cell r="E22" t="str">
            <v>GRO</v>
          </cell>
          <cell r="F22">
            <v>0</v>
          </cell>
          <cell r="G22">
            <v>67.44392000000002</v>
          </cell>
          <cell r="H22">
            <v>81.672750000000008</v>
          </cell>
          <cell r="I22">
            <v>54.661000000000016</v>
          </cell>
          <cell r="J22">
            <v>0</v>
          </cell>
          <cell r="K22">
            <v>-27.249820000000007</v>
          </cell>
          <cell r="L22">
            <v>0</v>
          </cell>
          <cell r="M22">
            <v>-46.065820000000009</v>
          </cell>
        </row>
        <row r="23">
          <cell r="C23" t="str">
            <v>Transaction Fees</v>
          </cell>
          <cell r="D23">
            <v>0</v>
          </cell>
          <cell r="E23" t="str">
            <v>GRO</v>
          </cell>
          <cell r="F23">
            <v>0</v>
          </cell>
          <cell r="G23">
            <v>0</v>
          </cell>
          <cell r="H23">
            <v>0</v>
          </cell>
          <cell r="I23">
            <v>37.491720000000001</v>
          </cell>
          <cell r="J23">
            <v>0</v>
          </cell>
          <cell r="K23">
            <v>129.85557</v>
          </cell>
          <cell r="L23">
            <v>0</v>
          </cell>
          <cell r="M23">
            <v>285.73432999999994</v>
          </cell>
        </row>
        <row r="24">
          <cell r="C24" t="str">
            <v>NextGen Maintenance Fee</v>
          </cell>
          <cell r="D24">
            <v>0</v>
          </cell>
          <cell r="E24" t="str">
            <v>GRO</v>
          </cell>
          <cell r="F24">
            <v>0</v>
          </cell>
          <cell r="G24">
            <v>-120</v>
          </cell>
          <cell r="H24">
            <v>-120</v>
          </cell>
          <cell r="I24">
            <v>-120</v>
          </cell>
          <cell r="J24">
            <v>0</v>
          </cell>
          <cell r="K24">
            <v>-15</v>
          </cell>
          <cell r="L24">
            <v>0</v>
          </cell>
          <cell r="M24">
            <v>5</v>
          </cell>
        </row>
        <row r="25">
          <cell r="C25" t="str">
            <v>Legal, Tax, Insur. &amp; Other</v>
          </cell>
          <cell r="D25">
            <v>0</v>
          </cell>
          <cell r="E25" t="str">
            <v>EBSC</v>
          </cell>
          <cell r="F25">
            <v>0</v>
          </cell>
          <cell r="G25">
            <v>54.248280000000001</v>
          </cell>
          <cell r="H25">
            <v>128.41363000000001</v>
          </cell>
          <cell r="I25">
            <v>40.424699999999994</v>
          </cell>
          <cell r="J25">
            <v>0</v>
          </cell>
          <cell r="K25">
            <v>0.56592000000000553</v>
          </cell>
          <cell r="L25">
            <v>0</v>
          </cell>
          <cell r="M25">
            <v>-5.5043599999999948</v>
          </cell>
        </row>
        <row r="26">
          <cell r="C26" t="str">
            <v>Collections % Adjustment</v>
          </cell>
          <cell r="D26">
            <v>0</v>
          </cell>
          <cell r="E26" t="str">
            <v>EBSC</v>
          </cell>
          <cell r="F26">
            <v>0</v>
          </cell>
          <cell r="G26">
            <v>-242.46944815694059</v>
          </cell>
          <cell r="H26">
            <v>-6.5528224530810695</v>
          </cell>
          <cell r="I26">
            <v>-445.65181238033387</v>
          </cell>
          <cell r="J26">
            <v>0</v>
          </cell>
          <cell r="K26">
            <v>-267.56693379727824</v>
          </cell>
          <cell r="L26">
            <v>0</v>
          </cell>
          <cell r="M26">
            <v>3.1300368068885001</v>
          </cell>
        </row>
        <row r="27">
          <cell r="C27" t="str">
            <v>New Location Normalization</v>
          </cell>
          <cell r="D27">
            <v>0</v>
          </cell>
          <cell r="E27" t="str">
            <v>GR Optical</v>
          </cell>
          <cell r="F27">
            <v>0</v>
          </cell>
          <cell r="G27">
            <v>0</v>
          </cell>
          <cell r="H27">
            <v>124</v>
          </cell>
          <cell r="I27">
            <v>0</v>
          </cell>
          <cell r="J27">
            <v>0</v>
          </cell>
          <cell r="K27">
            <v>0</v>
          </cell>
          <cell r="L27">
            <v>0</v>
          </cell>
          <cell r="M27">
            <v>0</v>
          </cell>
        </row>
        <row r="28">
          <cell r="C28" t="str">
            <v>Consolidated Adjusted EBITDA</v>
          </cell>
          <cell r="D28">
            <v>0</v>
          </cell>
          <cell r="E28">
            <v>0</v>
          </cell>
          <cell r="F28">
            <v>0</v>
          </cell>
          <cell r="G28">
            <v>6476.7615867346367</v>
          </cell>
          <cell r="H28">
            <v>5736.7716493572761</v>
          </cell>
          <cell r="I28">
            <v>6119.4583471396581</v>
          </cell>
          <cell r="J28">
            <v>0</v>
          </cell>
          <cell r="K28">
            <v>6664.4975140372153</v>
          </cell>
          <cell r="L28">
            <v>0</v>
          </cell>
          <cell r="M28">
            <v>7083.804068088466</v>
          </cell>
        </row>
      </sheetData>
      <sheetData sheetId="7">
        <row r="5">
          <cell r="C5" t="str">
            <v>Pro Forma Consoildated P&amp;L</v>
          </cell>
          <cell r="D5">
            <v>0</v>
          </cell>
          <cell r="E5">
            <v>0</v>
          </cell>
          <cell r="F5">
            <v>0</v>
          </cell>
          <cell r="G5">
            <v>0</v>
          </cell>
          <cell r="H5">
            <v>0</v>
          </cell>
        </row>
        <row r="6">
          <cell r="C6" t="str">
            <v>$000's</v>
          </cell>
          <cell r="D6" t="str">
            <v>2013 A</v>
          </cell>
          <cell r="E6" t="str">
            <v>2014 A</v>
          </cell>
          <cell r="F6" t="str">
            <v>2015 A</v>
          </cell>
          <cell r="G6" t="str">
            <v>Jun-16 TTM</v>
          </cell>
          <cell r="H6" t="str">
            <v>Nov-16 TTM</v>
          </cell>
        </row>
        <row r="7">
          <cell r="C7">
            <v>0</v>
          </cell>
          <cell r="D7">
            <v>0</v>
          </cell>
          <cell r="E7">
            <v>0</v>
          </cell>
          <cell r="F7">
            <v>0</v>
          </cell>
          <cell r="G7">
            <v>0</v>
          </cell>
          <cell r="H7">
            <v>0</v>
          </cell>
        </row>
        <row r="8">
          <cell r="C8" t="str">
            <v>Revenues</v>
          </cell>
          <cell r="D8">
            <v>0</v>
          </cell>
          <cell r="E8">
            <v>0</v>
          </cell>
          <cell r="F8">
            <v>0</v>
          </cell>
          <cell r="G8">
            <v>0</v>
          </cell>
          <cell r="H8">
            <v>0</v>
          </cell>
        </row>
        <row r="9">
          <cell r="C9" t="str">
            <v>Clinical Services</v>
          </cell>
          <cell r="D9">
            <v>20196.457489999997</v>
          </cell>
          <cell r="E9">
            <v>20376.169139999998</v>
          </cell>
          <cell r="F9">
            <v>21793.178899999995</v>
          </cell>
          <cell r="G9">
            <v>23022.203529999995</v>
          </cell>
          <cell r="H9">
            <v>23065.349849999999</v>
          </cell>
        </row>
        <row r="10">
          <cell r="C10" t="str">
            <v>Ambulatory Surgery Center</v>
          </cell>
          <cell r="D10">
            <v>6927.8093000000017</v>
          </cell>
          <cell r="E10">
            <v>6599.6897099999996</v>
          </cell>
          <cell r="F10">
            <v>7080.151490000002</v>
          </cell>
          <cell r="G10">
            <v>7244.3309200000003</v>
          </cell>
          <cell r="H10">
            <v>6976.736719999999</v>
          </cell>
        </row>
        <row r="11">
          <cell r="C11" t="str">
            <v>Optical Retail</v>
          </cell>
          <cell r="D11">
            <v>6188.794249999999</v>
          </cell>
          <cell r="E11">
            <v>6430.5914699999994</v>
          </cell>
          <cell r="F11">
            <v>7123.3588199999976</v>
          </cell>
          <cell r="G11">
            <v>7571.044969999999</v>
          </cell>
          <cell r="H11">
            <v>7676.6848099999988</v>
          </cell>
        </row>
        <row r="12">
          <cell r="C12" t="str">
            <v>Total Net Revenue</v>
          </cell>
          <cell r="D12">
            <v>33313.061040000001</v>
          </cell>
          <cell r="E12">
            <v>33406.450319999996</v>
          </cell>
          <cell r="F12">
            <v>35996.689209999997</v>
          </cell>
          <cell r="G12">
            <v>37837.579419999995</v>
          </cell>
          <cell r="H12">
            <v>37718.771379999998</v>
          </cell>
        </row>
        <row r="13">
          <cell r="C13">
            <v>0</v>
          </cell>
          <cell r="D13">
            <v>0</v>
          </cell>
          <cell r="E13">
            <v>0</v>
          </cell>
          <cell r="F13">
            <v>0</v>
          </cell>
          <cell r="G13">
            <v>0</v>
          </cell>
          <cell r="H13">
            <v>0</v>
          </cell>
        </row>
        <row r="14">
          <cell r="C14" t="str">
            <v>YoY Growth %</v>
          </cell>
          <cell r="D14" t="str">
            <v>n/a</v>
          </cell>
          <cell r="E14">
            <v>2.8033833302758548E-3</v>
          </cell>
          <cell r="F14">
            <v>7.7537088352343186E-2</v>
          </cell>
          <cell r="G14">
            <v>5.1140542377674958E-2</v>
          </cell>
          <cell r="H14">
            <v>4.7840015506803946E-2</v>
          </cell>
        </row>
        <row r="15">
          <cell r="C15">
            <v>0</v>
          </cell>
          <cell r="D15">
            <v>0</v>
          </cell>
          <cell r="E15">
            <v>0</v>
          </cell>
          <cell r="F15">
            <v>0</v>
          </cell>
          <cell r="G15">
            <v>0</v>
          </cell>
          <cell r="H15">
            <v>0</v>
          </cell>
        </row>
        <row r="16">
          <cell r="C16" t="str">
            <v>Cost of Sales</v>
          </cell>
          <cell r="D16">
            <v>0</v>
          </cell>
          <cell r="E16">
            <v>0</v>
          </cell>
          <cell r="F16">
            <v>0</v>
          </cell>
          <cell r="G16">
            <v>0</v>
          </cell>
          <cell r="H16">
            <v>0</v>
          </cell>
        </row>
        <row r="17">
          <cell r="C17">
            <v>0</v>
          </cell>
          <cell r="D17">
            <v>0</v>
          </cell>
          <cell r="E17">
            <v>0</v>
          </cell>
          <cell r="F17">
            <v>0</v>
          </cell>
          <cell r="G17">
            <v>0</v>
          </cell>
          <cell r="H17">
            <v>0</v>
          </cell>
        </row>
        <row r="18">
          <cell r="C18" t="str">
            <v>Clinical Services</v>
          </cell>
          <cell r="D18">
            <v>10465.82675482</v>
          </cell>
          <cell r="E18">
            <v>10790.173472299999</v>
          </cell>
          <cell r="F18">
            <v>11718.483639480002</v>
          </cell>
          <cell r="G18">
            <v>12466.844813720003</v>
          </cell>
          <cell r="H18">
            <v>12293.845726386666</v>
          </cell>
        </row>
        <row r="19">
          <cell r="C19" t="str">
            <v>Ambulatory Surgery Center</v>
          </cell>
          <cell r="D19">
            <v>3231.0371602884225</v>
          </cell>
          <cell r="E19">
            <v>3245.1157448896411</v>
          </cell>
          <cell r="F19">
            <v>3358.0912600000001</v>
          </cell>
          <cell r="G19">
            <v>3444.5949084454978</v>
          </cell>
          <cell r="H19">
            <v>3473.9568923317538</v>
          </cell>
        </row>
        <row r="20">
          <cell r="C20" t="str">
            <v>Optical Retail</v>
          </cell>
          <cell r="D20">
            <v>2275.7650400000002</v>
          </cell>
          <cell r="E20">
            <v>2225.8412399999997</v>
          </cell>
          <cell r="F20">
            <v>2498.1410700000006</v>
          </cell>
          <cell r="G20">
            <v>2599.09771</v>
          </cell>
          <cell r="H20">
            <v>2609.67065</v>
          </cell>
        </row>
        <row r="21">
          <cell r="C21" t="str">
            <v>Total Cost of Sales</v>
          </cell>
          <cell r="D21">
            <v>15972.628955108423</v>
          </cell>
          <cell r="E21">
            <v>16261.13045718964</v>
          </cell>
          <cell r="F21">
            <v>17574.715969480003</v>
          </cell>
          <cell r="G21">
            <v>18510.537432165504</v>
          </cell>
          <cell r="H21">
            <v>18377.473268718419</v>
          </cell>
        </row>
        <row r="22">
          <cell r="C22">
            <v>0</v>
          </cell>
          <cell r="D22">
            <v>0</v>
          </cell>
          <cell r="E22">
            <v>0</v>
          </cell>
          <cell r="F22">
            <v>0</v>
          </cell>
          <cell r="G22">
            <v>0</v>
          </cell>
          <cell r="H22">
            <v>0</v>
          </cell>
        </row>
        <row r="23">
          <cell r="C23" t="str">
            <v>Gross Profit</v>
          </cell>
          <cell r="D23">
            <v>0</v>
          </cell>
          <cell r="E23">
            <v>0</v>
          </cell>
          <cell r="F23">
            <v>0</v>
          </cell>
          <cell r="G23">
            <v>0</v>
          </cell>
          <cell r="H23">
            <v>0</v>
          </cell>
        </row>
        <row r="24">
          <cell r="C24" t="str">
            <v>Clinical Services</v>
          </cell>
          <cell r="D24">
            <v>9730.6307351799969</v>
          </cell>
          <cell r="E24">
            <v>9585.9956676999991</v>
          </cell>
          <cell r="F24">
            <v>10074.695260519993</v>
          </cell>
          <cell r="G24">
            <v>10555.358716279992</v>
          </cell>
          <cell r="H24">
            <v>10771.504123613333</v>
          </cell>
        </row>
        <row r="25">
          <cell r="C25" t="str">
            <v>Gross Margin %</v>
          </cell>
          <cell r="D25">
            <v>0.48179888676011556</v>
          </cell>
          <cell r="E25">
            <v>0.47045131996288486</v>
          </cell>
          <cell r="F25">
            <v>0.46228663136978126</v>
          </cell>
          <cell r="G25">
            <v>0.45848603078004302</v>
          </cell>
          <cell r="H25">
            <v>0.46699938191543772</v>
          </cell>
        </row>
        <row r="26">
          <cell r="C26">
            <v>0</v>
          </cell>
          <cell r="D26">
            <v>0</v>
          </cell>
          <cell r="E26">
            <v>0</v>
          </cell>
          <cell r="F26">
            <v>0</v>
          </cell>
          <cell r="G26">
            <v>0</v>
          </cell>
          <cell r="H26">
            <v>0</v>
          </cell>
        </row>
        <row r="27">
          <cell r="C27" t="str">
            <v>Ambulatory Surgery Center</v>
          </cell>
          <cell r="D27">
            <v>3696.7721397115793</v>
          </cell>
          <cell r="E27">
            <v>3354.5739651103586</v>
          </cell>
          <cell r="F27">
            <v>3722.0602300000019</v>
          </cell>
          <cell r="G27">
            <v>3799.7360115545025</v>
          </cell>
          <cell r="H27">
            <v>3502.7798276682452</v>
          </cell>
        </row>
        <row r="28">
          <cell r="C28" t="str">
            <v>Gross Margin %</v>
          </cell>
          <cell r="D28">
            <v>0.53361343819200946</v>
          </cell>
          <cell r="E28">
            <v>0.50829267927966859</v>
          </cell>
          <cell r="F28">
            <v>0.52570347333062517</v>
          </cell>
          <cell r="G28">
            <v>0.52451165656503473</v>
          </cell>
          <cell r="H28">
            <v>0.50206564590963176</v>
          </cell>
        </row>
        <row r="29">
          <cell r="C29">
            <v>0</v>
          </cell>
          <cell r="D29">
            <v>0</v>
          </cell>
          <cell r="E29">
            <v>0</v>
          </cell>
          <cell r="F29">
            <v>0</v>
          </cell>
          <cell r="G29">
            <v>0</v>
          </cell>
          <cell r="H29">
            <v>0</v>
          </cell>
        </row>
        <row r="30">
          <cell r="C30" t="str">
            <v>Optical Retail</v>
          </cell>
          <cell r="D30">
            <v>3913.0292099999988</v>
          </cell>
          <cell r="E30">
            <v>4204.7502299999996</v>
          </cell>
          <cell r="F30">
            <v>4625.2177499999971</v>
          </cell>
          <cell r="G30">
            <v>4971.947259999999</v>
          </cell>
          <cell r="H30">
            <v>5067.0141599999988</v>
          </cell>
        </row>
        <row r="31">
          <cell r="C31" t="str">
            <v>Gross Margin %</v>
          </cell>
          <cell r="D31">
            <v>0.63227650684945613</v>
          </cell>
          <cell r="E31">
            <v>0.65386679430904671</v>
          </cell>
          <cell r="F31">
            <v>0.64930292954131974</v>
          </cell>
          <cell r="G31">
            <v>0.65670555117571827</v>
          </cell>
          <cell r="H31">
            <v>0.66005239050579168</v>
          </cell>
        </row>
        <row r="32">
          <cell r="C32">
            <v>0</v>
          </cell>
          <cell r="D32">
            <v>0</v>
          </cell>
          <cell r="E32">
            <v>0</v>
          </cell>
          <cell r="F32">
            <v>0</v>
          </cell>
          <cell r="G32">
            <v>0</v>
          </cell>
          <cell r="H32">
            <v>0</v>
          </cell>
        </row>
        <row r="33">
          <cell r="C33" t="str">
            <v>Total Gross Profit</v>
          </cell>
          <cell r="D33">
            <v>17340.432084891574</v>
          </cell>
          <cell r="E33">
            <v>17145.319862810356</v>
          </cell>
          <cell r="F33">
            <v>18421.97324051999</v>
          </cell>
          <cell r="G33">
            <v>19327.041987834491</v>
          </cell>
          <cell r="H33">
            <v>19341.298111281576</v>
          </cell>
        </row>
        <row r="34">
          <cell r="C34" t="str">
            <v>Total Gross Margin %</v>
          </cell>
          <cell r="D34">
            <v>0.52052953236781185</v>
          </cell>
          <cell r="E34">
            <v>0.51323381258935141</v>
          </cell>
          <cell r="F34">
            <v>0.51176854440830921</v>
          </cell>
          <cell r="G34">
            <v>0.51078959817441971</v>
          </cell>
          <cell r="H34">
            <v>0.51277646125921017</v>
          </cell>
        </row>
        <row r="35">
          <cell r="C35">
            <v>0</v>
          </cell>
          <cell r="D35">
            <v>0</v>
          </cell>
          <cell r="E35">
            <v>0</v>
          </cell>
          <cell r="F35">
            <v>0</v>
          </cell>
          <cell r="G35">
            <v>0</v>
          </cell>
          <cell r="H35">
            <v>0</v>
          </cell>
        </row>
        <row r="36">
          <cell r="C36" t="str">
            <v>Non-Clinical Payroll</v>
          </cell>
          <cell r="D36">
            <v>5669.9177599999985</v>
          </cell>
          <cell r="E36">
            <v>5863.0061300000007</v>
          </cell>
          <cell r="F36">
            <v>5935.1900499999992</v>
          </cell>
          <cell r="G36">
            <v>6060.8552199999995</v>
          </cell>
          <cell r="H36">
            <v>6098.5723500000004</v>
          </cell>
        </row>
        <row r="37">
          <cell r="C37" t="str">
            <v>IT &amp; Telephone</v>
          </cell>
          <cell r="D37">
            <v>484.59285999999997</v>
          </cell>
          <cell r="E37">
            <v>792.92677000000015</v>
          </cell>
          <cell r="F37">
            <v>730.8687799999999</v>
          </cell>
          <cell r="G37">
            <v>1014.2097100000001</v>
          </cell>
          <cell r="H37">
            <v>1029.8935000000001</v>
          </cell>
        </row>
        <row r="38">
          <cell r="C38" t="str">
            <v>Marketing &amp; Promotion</v>
          </cell>
          <cell r="D38">
            <v>504.62606000000005</v>
          </cell>
          <cell r="E38">
            <v>510.63945000000001</v>
          </cell>
          <cell r="F38">
            <v>514.00707999999997</v>
          </cell>
          <cell r="G38">
            <v>542.09938</v>
          </cell>
          <cell r="H38">
            <v>513.67352000000005</v>
          </cell>
        </row>
        <row r="39">
          <cell r="C39" t="str">
            <v>Credit Card Fees</v>
          </cell>
          <cell r="D39">
            <v>309.45708999999999</v>
          </cell>
          <cell r="E39">
            <v>296.33048000000008</v>
          </cell>
          <cell r="F39">
            <v>378.52461</v>
          </cell>
          <cell r="G39">
            <v>411.39724999999999</v>
          </cell>
          <cell r="H39">
            <v>410.59703999999999</v>
          </cell>
        </row>
        <row r="40">
          <cell r="C40" t="str">
            <v>Insurance Fees</v>
          </cell>
          <cell r="D40">
            <v>243.15327999999997</v>
          </cell>
          <cell r="E40">
            <v>283.17429999999996</v>
          </cell>
          <cell r="F40">
            <v>230.08207999999996</v>
          </cell>
          <cell r="G40">
            <v>103.61963</v>
          </cell>
          <cell r="H40">
            <v>74.610860000000002</v>
          </cell>
        </row>
        <row r="41">
          <cell r="C41" t="str">
            <v>Other</v>
          </cell>
          <cell r="D41">
            <v>1164.6590799999999</v>
          </cell>
          <cell r="E41">
            <v>1456.1277809999999</v>
          </cell>
          <cell r="F41">
            <v>1445.8544510000002</v>
          </cell>
          <cell r="G41">
            <v>1649.40409</v>
          </cell>
          <cell r="H41">
            <v>1650.6381500000002</v>
          </cell>
        </row>
        <row r="42">
          <cell r="C42" t="str">
            <v>Rent Expenses</v>
          </cell>
          <cell r="D42">
            <v>2387.1231200000002</v>
          </cell>
          <cell r="E42">
            <v>2580.5128600000003</v>
          </cell>
          <cell r="F42">
            <v>2761.3924500000003</v>
          </cell>
          <cell r="G42">
            <v>2817.5429300000005</v>
          </cell>
          <cell r="H42">
            <v>2829.0318100000004</v>
          </cell>
        </row>
        <row r="43">
          <cell r="C43" t="str">
            <v>Total Consolidated SG&amp;A</v>
          </cell>
          <cell r="D43">
            <v>10763.529249999998</v>
          </cell>
          <cell r="E43">
            <v>11782.717771000001</v>
          </cell>
          <cell r="F43">
            <v>11995.919501</v>
          </cell>
          <cell r="G43">
            <v>12599.128209999999</v>
          </cell>
          <cell r="H43">
            <v>12607.017230000001</v>
          </cell>
        </row>
        <row r="44">
          <cell r="C44">
            <v>0</v>
          </cell>
          <cell r="D44">
            <v>0</v>
          </cell>
          <cell r="E44">
            <v>0</v>
          </cell>
          <cell r="F44">
            <v>0</v>
          </cell>
          <cell r="G44">
            <v>0</v>
          </cell>
          <cell r="H44">
            <v>0</v>
          </cell>
        </row>
        <row r="45">
          <cell r="C45" t="str">
            <v>Unadjusted EBITDA</v>
          </cell>
          <cell r="D45">
            <v>6576.9028348915763</v>
          </cell>
          <cell r="E45">
            <v>5362.602091810355</v>
          </cell>
          <cell r="F45">
            <v>6426.0537395199899</v>
          </cell>
          <cell r="G45">
            <v>6727.9137778344921</v>
          </cell>
          <cell r="H45">
            <v>6734.2808812815747</v>
          </cell>
        </row>
        <row r="46">
          <cell r="C46">
            <v>0</v>
          </cell>
          <cell r="D46">
            <v>0</v>
          </cell>
          <cell r="E46">
            <v>0</v>
          </cell>
          <cell r="F46">
            <v>0</v>
          </cell>
          <cell r="G46">
            <v>0</v>
          </cell>
          <cell r="H46">
            <v>0</v>
          </cell>
        </row>
        <row r="47">
          <cell r="C47" t="str">
            <v>Aggregate EBITDA Adjustments</v>
          </cell>
          <cell r="D47">
            <v>-100.14124815694058</v>
          </cell>
          <cell r="E47">
            <v>374.16955754691901</v>
          </cell>
          <cell r="F47">
            <v>-306.59539238033381</v>
          </cell>
          <cell r="G47">
            <v>-63.416263797278248</v>
          </cell>
          <cell r="H47">
            <v>349.52318680688842</v>
          </cell>
        </row>
        <row r="48">
          <cell r="C48" t="str">
            <v>Consoildated Adj. EBITDA</v>
          </cell>
          <cell r="D48">
            <v>6476.7615867346358</v>
          </cell>
          <cell r="E48">
            <v>5736.7716493572743</v>
          </cell>
          <cell r="F48">
            <v>6119.4583471396563</v>
          </cell>
          <cell r="G48">
            <v>6664.4975140372135</v>
          </cell>
          <cell r="H48">
            <v>7083.8040680884633</v>
          </cell>
        </row>
        <row r="49">
          <cell r="C49" t="str">
            <v>EBITDA Margin %</v>
          </cell>
          <cell r="D49">
            <v>0.19742715408213282</v>
          </cell>
          <cell r="E49">
            <v>0.16052594754731653</v>
          </cell>
          <cell r="F49">
            <v>0.17851791041201676</v>
          </cell>
          <cell r="G49">
            <v>0.17781036421897237</v>
          </cell>
          <cell r="H49">
            <v>0.17853924279337369</v>
          </cell>
        </row>
      </sheetData>
      <sheetData sheetId="8">
        <row r="2">
          <cell r="B2" t="str">
            <v>Project Granite</v>
          </cell>
          <cell r="C2">
            <v>0</v>
          </cell>
          <cell r="D2">
            <v>0</v>
          </cell>
          <cell r="E2">
            <v>0</v>
          </cell>
          <cell r="F2">
            <v>0</v>
          </cell>
        </row>
        <row r="3">
          <cell r="B3" t="str">
            <v>CIM Financial Section Consolidated Balance Sheet Chart</v>
          </cell>
          <cell r="C3">
            <v>0</v>
          </cell>
          <cell r="D3">
            <v>0</v>
          </cell>
          <cell r="E3">
            <v>0</v>
          </cell>
          <cell r="F3">
            <v>0</v>
          </cell>
        </row>
        <row r="4">
          <cell r="B4">
            <v>0</v>
          </cell>
          <cell r="C4">
            <v>0</v>
          </cell>
          <cell r="D4">
            <v>0</v>
          </cell>
          <cell r="E4">
            <v>0</v>
          </cell>
          <cell r="F4">
            <v>0</v>
          </cell>
        </row>
        <row r="5">
          <cell r="B5" t="str">
            <v>Pro Forma Consolidated BS</v>
          </cell>
          <cell r="C5">
            <v>0</v>
          </cell>
          <cell r="D5">
            <v>0</v>
          </cell>
          <cell r="E5">
            <v>0</v>
          </cell>
          <cell r="F5">
            <v>0</v>
          </cell>
        </row>
        <row r="6">
          <cell r="B6" t="str">
            <v>$000's</v>
          </cell>
          <cell r="C6" t="str">
            <v>2013 A</v>
          </cell>
          <cell r="D6" t="str">
            <v>2014 A</v>
          </cell>
          <cell r="E6" t="str">
            <v>2015 A</v>
          </cell>
          <cell r="F6" t="str">
            <v>Sep-16</v>
          </cell>
        </row>
        <row r="7">
          <cell r="B7">
            <v>0</v>
          </cell>
          <cell r="C7">
            <v>0</v>
          </cell>
          <cell r="D7">
            <v>0</v>
          </cell>
          <cell r="E7">
            <v>0</v>
          </cell>
          <cell r="F7">
            <v>0</v>
          </cell>
        </row>
        <row r="8">
          <cell r="B8" t="str">
            <v>Assets</v>
          </cell>
          <cell r="C8">
            <v>0</v>
          </cell>
          <cell r="D8">
            <v>0</v>
          </cell>
          <cell r="E8">
            <v>0</v>
          </cell>
          <cell r="F8">
            <v>0</v>
          </cell>
        </row>
        <row r="9">
          <cell r="B9" t="str">
            <v>Current Assets</v>
          </cell>
          <cell r="C9">
            <v>0</v>
          </cell>
          <cell r="D9">
            <v>0</v>
          </cell>
          <cell r="E9">
            <v>0</v>
          </cell>
          <cell r="F9">
            <v>0</v>
          </cell>
        </row>
        <row r="10">
          <cell r="B10" t="str">
            <v>Cash</v>
          </cell>
          <cell r="C10">
            <v>1482.5579599999999</v>
          </cell>
          <cell r="D10">
            <v>537.59013000000004</v>
          </cell>
          <cell r="E10">
            <v>526.03158999999994</v>
          </cell>
          <cell r="F10">
            <v>1682.4498800000001</v>
          </cell>
        </row>
        <row r="11">
          <cell r="B11" t="str">
            <v>Net Accounts Receivable</v>
          </cell>
          <cell r="C11">
            <v>4724.4296699999986</v>
          </cell>
          <cell r="D11">
            <v>6001.24226</v>
          </cell>
          <cell r="E11">
            <v>6726.5668599999999</v>
          </cell>
          <cell r="F11">
            <v>6474.9222099999997</v>
          </cell>
        </row>
        <row r="12">
          <cell r="B12" t="str">
            <v>Inventory</v>
          </cell>
          <cell r="C12">
            <v>465.43858</v>
          </cell>
          <cell r="D12">
            <v>558.02521000000002</v>
          </cell>
          <cell r="E12">
            <v>582.50732999999991</v>
          </cell>
          <cell r="F12">
            <v>600.17854</v>
          </cell>
        </row>
        <row r="13">
          <cell r="B13" t="str">
            <v>Prepaid Assets</v>
          </cell>
          <cell r="C13">
            <v>725.97194999999999</v>
          </cell>
          <cell r="D13">
            <v>518.08814000000007</v>
          </cell>
          <cell r="E13">
            <v>461.21948000000003</v>
          </cell>
          <cell r="F13">
            <v>476.65502000000004</v>
          </cell>
        </row>
        <row r="14">
          <cell r="B14" t="str">
            <v>Total Current Assets</v>
          </cell>
          <cell r="C14">
            <v>7398.3981599999988</v>
          </cell>
          <cell r="D14">
            <v>7614.9457399999992</v>
          </cell>
          <cell r="E14">
            <v>8296.3252599999996</v>
          </cell>
          <cell r="F14">
            <v>9234.2056499999999</v>
          </cell>
        </row>
        <row r="15">
          <cell r="B15">
            <v>0</v>
          </cell>
          <cell r="C15">
            <v>0</v>
          </cell>
          <cell r="D15">
            <v>0</v>
          </cell>
          <cell r="E15">
            <v>0</v>
          </cell>
          <cell r="F15">
            <v>0</v>
          </cell>
        </row>
        <row r="16">
          <cell r="B16" t="str">
            <v>Long Term Assets</v>
          </cell>
          <cell r="C16">
            <v>0</v>
          </cell>
          <cell r="D16">
            <v>0</v>
          </cell>
          <cell r="E16">
            <v>0</v>
          </cell>
          <cell r="F16">
            <v>0</v>
          </cell>
        </row>
        <row r="17">
          <cell r="B17" t="str">
            <v>Net PP&amp;E</v>
          </cell>
          <cell r="C17">
            <v>2682.6735600000025</v>
          </cell>
          <cell r="D17">
            <v>3982.7641399999989</v>
          </cell>
          <cell r="E17">
            <v>3199.3099899999993</v>
          </cell>
          <cell r="F17">
            <v>2894.2079899999981</v>
          </cell>
        </row>
        <row r="18">
          <cell r="B18" t="str">
            <v>Goodwill / Intangible Assets</v>
          </cell>
          <cell r="C18">
            <v>410.66679999999997</v>
          </cell>
          <cell r="D18">
            <v>415.30579999999998</v>
          </cell>
          <cell r="E18">
            <v>417.94120999999996</v>
          </cell>
          <cell r="F18">
            <v>417.94120999999996</v>
          </cell>
        </row>
        <row r="19">
          <cell r="B19" t="str">
            <v>Total Long Term Assets</v>
          </cell>
          <cell r="C19">
            <v>3093.3403600000024</v>
          </cell>
          <cell r="D19">
            <v>4398.0699399999985</v>
          </cell>
          <cell r="E19">
            <v>3617.2511999999992</v>
          </cell>
          <cell r="F19">
            <v>3312.149199999998</v>
          </cell>
        </row>
        <row r="20">
          <cell r="B20">
            <v>0</v>
          </cell>
          <cell r="C20">
            <v>0</v>
          </cell>
          <cell r="D20">
            <v>0</v>
          </cell>
          <cell r="E20">
            <v>0</v>
          </cell>
          <cell r="F20">
            <v>0</v>
          </cell>
        </row>
        <row r="21">
          <cell r="B21" t="str">
            <v>Total Assets</v>
          </cell>
          <cell r="C21">
            <v>10491.738520000001</v>
          </cell>
          <cell r="D21">
            <v>12013.015679999997</v>
          </cell>
          <cell r="E21">
            <v>11913.576459999998</v>
          </cell>
          <cell r="F21">
            <v>12546.354849999998</v>
          </cell>
        </row>
        <row r="22">
          <cell r="B22">
            <v>0</v>
          </cell>
          <cell r="C22">
            <v>0</v>
          </cell>
          <cell r="D22">
            <v>0</v>
          </cell>
          <cell r="E22">
            <v>0</v>
          </cell>
          <cell r="F22">
            <v>0</v>
          </cell>
        </row>
        <row r="23">
          <cell r="B23" t="str">
            <v>Liabilities &amp; Equity</v>
          </cell>
          <cell r="C23">
            <v>0</v>
          </cell>
          <cell r="D23">
            <v>0</v>
          </cell>
          <cell r="E23">
            <v>0</v>
          </cell>
          <cell r="F23">
            <v>0</v>
          </cell>
        </row>
        <row r="24">
          <cell r="B24" t="str">
            <v>Current Liabilities</v>
          </cell>
          <cell r="C24">
            <v>0</v>
          </cell>
          <cell r="D24">
            <v>0</v>
          </cell>
          <cell r="E24">
            <v>0</v>
          </cell>
          <cell r="F24">
            <v>0</v>
          </cell>
        </row>
        <row r="25">
          <cell r="B25" t="str">
            <v>Accounts Payable</v>
          </cell>
          <cell r="C25">
            <v>970.97824000000003</v>
          </cell>
          <cell r="D25">
            <v>1115.0568399999997</v>
          </cell>
          <cell r="E25">
            <v>746.85076000000004</v>
          </cell>
          <cell r="F25">
            <v>1903.09023</v>
          </cell>
        </row>
        <row r="26">
          <cell r="B26" t="str">
            <v>Accrued Liabilities</v>
          </cell>
          <cell r="C26">
            <v>6052.4537099999998</v>
          </cell>
          <cell r="D26">
            <v>4841.6030899999987</v>
          </cell>
          <cell r="E26">
            <v>4147.3032999999996</v>
          </cell>
          <cell r="F26">
            <v>3327.30764</v>
          </cell>
        </row>
        <row r="27">
          <cell r="B27" t="str">
            <v>Line of Credit</v>
          </cell>
          <cell r="C27">
            <v>0</v>
          </cell>
          <cell r="D27">
            <v>1750</v>
          </cell>
          <cell r="E27">
            <v>2310</v>
          </cell>
          <cell r="F27">
            <v>1940</v>
          </cell>
        </row>
        <row r="28">
          <cell r="B28" t="str">
            <v>Total Current Liabilities</v>
          </cell>
          <cell r="C28">
            <v>7023.4319500000001</v>
          </cell>
          <cell r="D28">
            <v>7706.659929999998</v>
          </cell>
          <cell r="E28">
            <v>7204.1540599999998</v>
          </cell>
          <cell r="F28">
            <v>7170.3978699999998</v>
          </cell>
        </row>
        <row r="29">
          <cell r="B29">
            <v>0</v>
          </cell>
          <cell r="C29">
            <v>0</v>
          </cell>
          <cell r="D29">
            <v>0</v>
          </cell>
          <cell r="E29">
            <v>0</v>
          </cell>
          <cell r="F29">
            <v>0</v>
          </cell>
        </row>
        <row r="30">
          <cell r="B30" t="str">
            <v>Long Term Liabilities</v>
          </cell>
          <cell r="C30">
            <v>2275.1529700000001</v>
          </cell>
          <cell r="D30">
            <v>2917.6958400000003</v>
          </cell>
          <cell r="E30">
            <v>2366.9301699999996</v>
          </cell>
          <cell r="F30">
            <v>1430.96174</v>
          </cell>
        </row>
        <row r="31">
          <cell r="B31">
            <v>0</v>
          </cell>
          <cell r="C31">
            <v>0</v>
          </cell>
          <cell r="D31">
            <v>0</v>
          </cell>
          <cell r="E31">
            <v>0</v>
          </cell>
          <cell r="F31">
            <v>0</v>
          </cell>
        </row>
        <row r="32">
          <cell r="B32" t="str">
            <v>Total Liabilities</v>
          </cell>
          <cell r="C32">
            <v>9298.5849200000011</v>
          </cell>
          <cell r="D32">
            <v>10624.355769999998</v>
          </cell>
          <cell r="E32">
            <v>9571.0842300000004</v>
          </cell>
          <cell r="F32">
            <v>8601.3596099999995</v>
          </cell>
        </row>
        <row r="33">
          <cell r="B33">
            <v>0</v>
          </cell>
          <cell r="C33">
            <v>0</v>
          </cell>
          <cell r="D33">
            <v>0</v>
          </cell>
          <cell r="E33">
            <v>0</v>
          </cell>
          <cell r="F33">
            <v>0</v>
          </cell>
        </row>
        <row r="34">
          <cell r="B34" t="str">
            <v>Shareholder Equity</v>
          </cell>
          <cell r="C34">
            <v>1193.1536000000017</v>
          </cell>
          <cell r="D34">
            <v>1388.6599100000037</v>
          </cell>
          <cell r="E34">
            <v>2342.4922299999994</v>
          </cell>
          <cell r="F34">
            <v>3944.995239999992</v>
          </cell>
        </row>
        <row r="35">
          <cell r="B35">
            <v>0</v>
          </cell>
          <cell r="C35">
            <v>0</v>
          </cell>
          <cell r="D35">
            <v>0</v>
          </cell>
          <cell r="E35">
            <v>0</v>
          </cell>
          <cell r="F35">
            <v>0</v>
          </cell>
        </row>
        <row r="36">
          <cell r="B36" t="str">
            <v>Total Liabilities And Equity</v>
          </cell>
          <cell r="C36">
            <v>10491.738520000003</v>
          </cell>
          <cell r="D36">
            <v>12013.015680000002</v>
          </cell>
          <cell r="E36">
            <v>11913.57646</v>
          </cell>
          <cell r="F36">
            <v>12546.354849999992</v>
          </cell>
        </row>
        <row r="37">
          <cell r="B37">
            <v>0</v>
          </cell>
          <cell r="C37">
            <v>0</v>
          </cell>
          <cell r="D37">
            <v>0</v>
          </cell>
          <cell r="E37">
            <v>0</v>
          </cell>
          <cell r="F37">
            <v>0</v>
          </cell>
        </row>
      </sheetData>
      <sheetData sheetId="9">
        <row r="2">
          <cell r="B2" t="str">
            <v>Ophthalmologist Shareholder Comp Normalization</v>
          </cell>
          <cell r="C2">
            <v>0</v>
          </cell>
          <cell r="D2">
            <v>0</v>
          </cell>
          <cell r="E2">
            <v>0</v>
          </cell>
          <cell r="F2">
            <v>0</v>
          </cell>
          <cell r="G2">
            <v>0</v>
          </cell>
        </row>
        <row r="3">
          <cell r="B3" t="str">
            <v>$000's</v>
          </cell>
          <cell r="C3" t="str">
            <v>2013 A</v>
          </cell>
          <cell r="D3" t="str">
            <v>2014 A</v>
          </cell>
          <cell r="E3" t="str">
            <v>2015 A</v>
          </cell>
          <cell r="F3">
            <v>0</v>
          </cell>
          <cell r="G3" t="str">
            <v>Sep-16 TTM</v>
          </cell>
        </row>
        <row r="4">
          <cell r="B4">
            <v>0</v>
          </cell>
          <cell r="C4">
            <v>0</v>
          </cell>
          <cell r="D4">
            <v>0</v>
          </cell>
          <cell r="E4">
            <v>0</v>
          </cell>
          <cell r="F4">
            <v>0</v>
          </cell>
          <cell r="G4">
            <v>0</v>
          </cell>
        </row>
        <row r="5">
          <cell r="B5" t="str">
            <v>EBITDA Add-Back Calculation</v>
          </cell>
          <cell r="C5">
            <v>0</v>
          </cell>
          <cell r="D5">
            <v>0</v>
          </cell>
          <cell r="E5">
            <v>0</v>
          </cell>
          <cell r="F5">
            <v>0</v>
          </cell>
          <cell r="G5">
            <v>0</v>
          </cell>
        </row>
        <row r="6">
          <cell r="B6" t="str">
            <v>Shareholder Pass-through, per Bonus Sheet</v>
          </cell>
          <cell r="C6">
            <v>2030.8040000000001</v>
          </cell>
          <cell r="D6">
            <v>2294.1029499999995</v>
          </cell>
          <cell r="E6">
            <v>2539.6972299999993</v>
          </cell>
          <cell r="F6">
            <v>0</v>
          </cell>
          <cell r="G6">
            <v>2498.5056499999996</v>
          </cell>
        </row>
        <row r="7">
          <cell r="B7" t="str">
            <v>Shareholder Bonus, per Bonus Sheet</v>
          </cell>
          <cell r="C7">
            <v>3330.4708881799997</v>
          </cell>
          <cell r="D7">
            <v>2143.9125057000001</v>
          </cell>
          <cell r="E7">
            <v>3077.6589345199986</v>
          </cell>
          <cell r="F7">
            <v>0</v>
          </cell>
          <cell r="G7">
            <v>3013.9328312799994</v>
          </cell>
        </row>
        <row r="8">
          <cell r="B8" t="str">
            <v>Actual Shareholder Ophthalmologist Comp.</v>
          </cell>
          <cell r="C8">
            <v>5361.2748881799998</v>
          </cell>
          <cell r="D8">
            <v>4438.0154556999996</v>
          </cell>
          <cell r="E8">
            <v>5617.3561645199979</v>
          </cell>
          <cell r="F8">
            <v>0</v>
          </cell>
          <cell r="G8">
            <v>5512.438481279999</v>
          </cell>
        </row>
        <row r="9">
          <cell r="B9">
            <v>0</v>
          </cell>
          <cell r="C9">
            <v>0</v>
          </cell>
          <cell r="D9">
            <v>0</v>
          </cell>
          <cell r="E9">
            <v>0</v>
          </cell>
          <cell r="F9">
            <v>0</v>
          </cell>
          <cell r="G9">
            <v>0</v>
          </cell>
        </row>
        <row r="10">
          <cell r="B10" t="str">
            <v>Normalization Calculation</v>
          </cell>
          <cell r="C10">
            <v>0</v>
          </cell>
          <cell r="D10">
            <v>0</v>
          </cell>
          <cell r="E10">
            <v>0</v>
          </cell>
          <cell r="F10">
            <v>0</v>
          </cell>
          <cell r="G10">
            <v>0</v>
          </cell>
        </row>
        <row r="11">
          <cell r="B11" t="str">
            <v>Shareholder Ophthalmologist Net Billings</v>
          </cell>
          <cell r="C11">
            <v>11626.57091</v>
          </cell>
          <cell r="D11">
            <v>11694.832760000001</v>
          </cell>
          <cell r="E11">
            <v>12437.85698</v>
          </cell>
          <cell r="F11">
            <v>0</v>
          </cell>
          <cell r="G11">
            <v>13262.894249999999</v>
          </cell>
        </row>
        <row r="12">
          <cell r="B12" t="str">
            <v>Normalized % of Net Billings Paid</v>
          </cell>
          <cell r="C12">
            <v>0.3</v>
          </cell>
          <cell r="D12">
            <v>0.3</v>
          </cell>
          <cell r="E12">
            <v>0.3</v>
          </cell>
          <cell r="F12">
            <v>0</v>
          </cell>
          <cell r="G12">
            <v>0.3</v>
          </cell>
        </row>
        <row r="13">
          <cell r="B13" t="str">
            <v>Normalized Shareholder Ophthalmologist Comp.</v>
          </cell>
          <cell r="C13">
            <v>3487.9712730000001</v>
          </cell>
          <cell r="D13">
            <v>3508.4498280000003</v>
          </cell>
          <cell r="E13">
            <v>3731.357094</v>
          </cell>
          <cell r="F13">
            <v>0</v>
          </cell>
          <cell r="G13">
            <v>3978.8682749999998</v>
          </cell>
        </row>
        <row r="14">
          <cell r="B14">
            <v>0</v>
          </cell>
          <cell r="C14">
            <v>0</v>
          </cell>
          <cell r="D14">
            <v>0</v>
          </cell>
          <cell r="E14">
            <v>0</v>
          </cell>
          <cell r="F14">
            <v>0</v>
          </cell>
          <cell r="G14">
            <v>0</v>
          </cell>
        </row>
        <row r="15">
          <cell r="B15" t="str">
            <v>Shareholder Ophthalmologist Adjustment</v>
          </cell>
          <cell r="C15">
            <v>1873.3036151799997</v>
          </cell>
          <cell r="D15">
            <v>929.56562769999937</v>
          </cell>
          <cell r="E15">
            <v>1885.999070519998</v>
          </cell>
          <cell r="F15">
            <v>0</v>
          </cell>
          <cell r="G15">
            <v>1533.5702062799992</v>
          </cell>
        </row>
      </sheetData>
      <sheetData sheetId="10"/>
      <sheetData sheetId="11"/>
      <sheetData sheetId="12">
        <row r="35">
          <cell r="D35">
            <v>2165273.42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1"/>
      <sheetName val="T1"/>
      <sheetName val="table2"/>
      <sheetName val="table2a"/>
      <sheetName val="table2b"/>
      <sheetName val="table2c"/>
      <sheetName val="table2d"/>
      <sheetName val="table2g"/>
      <sheetName val="table2f"/>
      <sheetName val="T2a"/>
      <sheetName val="T2b"/>
      <sheetName val="table3"/>
      <sheetName val="T3"/>
      <sheetName val="alltotals"/>
      <sheetName val="table4a"/>
      <sheetName val="table4b"/>
      <sheetName val="table4c"/>
      <sheetName val="table4d"/>
      <sheetName val="table4e"/>
      <sheetName val="table4f"/>
      <sheetName val="table4g"/>
      <sheetName val="table4h"/>
      <sheetName val="table4i"/>
      <sheetName val="T4a"/>
      <sheetName val="T4b"/>
      <sheetName val="T4c"/>
      <sheetName val="T4d"/>
      <sheetName val="table5"/>
      <sheetName val="T5"/>
      <sheetName val="table61"/>
      <sheetName val="table62"/>
      <sheetName val="table63"/>
      <sheetName val="table64"/>
      <sheetName val="table64R"/>
      <sheetName val="T6a"/>
      <sheetName val="T6b"/>
      <sheetName val="table7a"/>
      <sheetName val="table7b"/>
      <sheetName val="table7c"/>
      <sheetName val="table7d"/>
      <sheetName val="T7a"/>
      <sheetName val="T7b"/>
      <sheetName val="table8"/>
      <sheetName val="T8a"/>
      <sheetName val="T8b"/>
      <sheetName val="T8c"/>
      <sheetName val="T8d"/>
      <sheetName val="T9"/>
      <sheetName val="table10"/>
      <sheetName val="table10a"/>
      <sheetName val="T10"/>
      <sheetName val="table11a"/>
      <sheetName val="table11b"/>
      <sheetName val="table11c"/>
      <sheetName val="table11d"/>
      <sheetName val="table11e"/>
      <sheetName val="table11f&amp;G"/>
      <sheetName val="T11a"/>
      <sheetName val="T11b"/>
      <sheetName val="AllCounties99"/>
      <sheetName val="Counties99"/>
      <sheetName val="Popu98"/>
      <sheetName val="AgeData"/>
      <sheetName val="T12a"/>
      <sheetName val="T12b"/>
      <sheetName val="table13"/>
      <sheetName val="T13"/>
      <sheetName val="T14"/>
      <sheetName val="table15_16"/>
      <sheetName val="t15 &amp; 16"/>
      <sheetName val="table17"/>
      <sheetName val="T17"/>
      <sheetName val="table18"/>
      <sheetName val="T18"/>
      <sheetName val="Rigid99"/>
      <sheetName val="Artic99"/>
      <sheetName val="Goods99"/>
      <sheetName val="T19"/>
      <sheetName val="table20"/>
      <sheetName val="T20"/>
      <sheetName val="table21"/>
      <sheetName val="T21a"/>
      <sheetName val="T21b"/>
      <sheetName val="T21c"/>
      <sheetName val="t21d"/>
      <sheetName val="table22b"/>
      <sheetName val="table22c"/>
      <sheetName val="table22d"/>
      <sheetName val="T22"/>
      <sheetName val="T23"/>
      <sheetName val="T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sheetData sheetId="9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cade"/>
      <sheetName val="Error Check"/>
      <sheetName val="Model Flow"/>
      <sheetName val="CIM Graphs"/>
      <sheetName val="CIM Tables"/>
      <sheetName val="PRO FORMA &gt;&gt;&gt;"/>
      <sheetName val="Consol. Pro Forma"/>
      <sheetName val="PC Pro Forma"/>
      <sheetName val="ASC Pro Forma"/>
      <sheetName val="Retail Pro Forma"/>
      <sheetName val="ANALYSES &gt;&gt;&gt;"/>
      <sheetName val="ADJ &gt;&gt;&gt;"/>
      <sheetName val="MD Comp Adj"/>
      <sheetName val="Other Adj."/>
      <sheetName val="WATERFALLS &gt;&gt;&gt;"/>
      <sheetName val="Rev Adjustment"/>
      <sheetName val="WF Collections %"/>
      <sheetName val="WF All"/>
      <sheetName val="WF ASC"/>
      <sheetName val="WF Dr. DD"/>
      <sheetName val="WF Dr. Q"/>
      <sheetName val="WF Dr. MS"/>
      <sheetName val="WF Dr. JD"/>
      <sheetName val="WF Dr. GK"/>
      <sheetName val="OTHER ANALYSES &gt;&gt;&gt;"/>
      <sheetName val="Fins Vs. Billing Tie"/>
      <sheetName val="Norm Spreads&gt;"/>
      <sheetName val="PC Norm Spreads"/>
      <sheetName val="ASC Norm Spreads"/>
      <sheetName val="Retail Norm Spreads"/>
      <sheetName val="Normalizations"/>
      <sheetName val="Spreads&gt;"/>
      <sheetName val="PC IS Spreads"/>
      <sheetName val="Retail IS Spreads"/>
      <sheetName val="ASC IS Spreads"/>
      <sheetName val="BS&gt;&gt;"/>
      <sheetName val="Consol BS"/>
      <sheetName val="PC BS Spreads"/>
      <sheetName val="ASC BS Spreads"/>
      <sheetName val="Retail BS Spreads"/>
      <sheetName val="RAW&gt;"/>
      <sheetName val="14-17 PC IS"/>
      <sheetName val="14-17 Op Ret IS"/>
      <sheetName val="14-17 ASC IS"/>
      <sheetName val="14-17 Op Ret BS"/>
      <sheetName val="14-17 ASC BS"/>
      <sheetName val="14-17 PC BS"/>
      <sheetName val="WF All Data"/>
      <sheetName val="WF Dr. GK Data"/>
      <sheetName val="WF Dr. JD Data"/>
      <sheetName val="WF All ASC"/>
      <sheetName val="WF Dr. DD Data"/>
      <sheetName val="WF Dr. MS Data"/>
      <sheetName val="Personal Expenses"/>
      <sheetName val="JT Comp"/>
      <sheetName val="JT Wages"/>
      <sheetName val="Alcon Charges"/>
      <sheetName val="WF Dr. Q Data"/>
      <sheetName val="Verizon Bills"/>
      <sheetName val="17 Medical GL"/>
      <sheetName val="17 Optical GL"/>
      <sheetName val="17 ASC G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nistee"/>
      <sheetName val="Cadillac"/>
      <sheetName val="Telehealh"/>
      <sheetName val="Traverse City"/>
      <sheetName val="March 20 Discussion_IWP"/>
    </sheetNames>
    <definedNames>
      <definedName name="orio_summ"/>
      <definedName name="rock_summ"/>
      <definedName name="YTD"/>
    </definedNames>
    <sheetDataSet>
      <sheetData sheetId="0"/>
      <sheetData sheetId="1"/>
      <sheetData sheetId="2"/>
      <sheetData sheetId="3"/>
      <sheetData sheetId="4"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CC"/>
    </sheetNames>
    <sheetDataSet>
      <sheetData sheetId="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WEC-UNADJ"/>
      <sheetName val="WEC-ADJ"/>
      <sheetName val="WACC"/>
      <sheetName val="CAPITALIZE"/>
      <sheetName val="WEC-RMA"/>
      <sheetName val="GUIDE-RATIO"/>
      <sheetName val="NOLAND"/>
      <sheetName val="HUGHES"/>
      <sheetName val="REXEL"/>
      <sheetName val="GUIDE-RMA"/>
      <sheetName val="GUIDE-VAL"/>
      <sheetName val="VAL-SUM"/>
      <sheetName val="MARKETABILITY"/>
      <sheetName val="RISK"/>
      <sheetName val="CONTROL"/>
      <sheetName val="ECONOMIC"/>
      <sheetName val="REV-GP-CHART"/>
      <sheetName val="OPINC-CHART"/>
      <sheetName val="SUM-IS"/>
      <sheetName val="LIFO-FIFO"/>
      <sheetName val="COST"/>
      <sheetName val="WORK CAPTL"/>
    </sheetNames>
    <sheetDataSet>
      <sheetData sheetId="0"/>
      <sheetData sheetId="1"/>
      <sheetData sheetId="2">
        <row r="191">
          <cell r="A191" t="str">
            <v>ASSETS PERCENTAGE OF TOTAL ASSETS</v>
          </cell>
        </row>
        <row r="193">
          <cell r="A193" t="str">
            <v>Cash &amp; Equivalents</v>
          </cell>
          <cell r="B193">
            <v>9.1289962552607747E-3</v>
          </cell>
        </row>
        <row r="194">
          <cell r="A194" t="str">
            <v>Trade Receivables (net)</v>
          </cell>
          <cell r="B194">
            <v>0.34705875744966541</v>
          </cell>
        </row>
        <row r="195">
          <cell r="A195" t="str">
            <v>Inventory</v>
          </cell>
          <cell r="B195">
            <v>0.42915607573531889</v>
          </cell>
        </row>
        <row r="196">
          <cell r="A196" t="str">
            <v>All Other Current Assets</v>
          </cell>
          <cell r="B196">
            <v>7.5669106991699722E-2</v>
          </cell>
        </row>
        <row r="197">
          <cell r="A197" t="str">
            <v>Total Current Assets</v>
          </cell>
          <cell r="B197">
            <v>0.86101293643194476</v>
          </cell>
        </row>
        <row r="198">
          <cell r="A198" t="str">
            <v>Fixed Assets (net)</v>
          </cell>
          <cell r="B198">
            <v>0.12049499016402976</v>
          </cell>
        </row>
        <row r="199">
          <cell r="A199" t="str">
            <v>Intangibles (net)</v>
          </cell>
          <cell r="B199">
            <v>1.3617291219389384E-2</v>
          </cell>
        </row>
        <row r="200">
          <cell r="A200" t="str">
            <v>All Other Non-Current Assets</v>
          </cell>
          <cell r="B200">
            <v>4.8747821846360628E-3</v>
          </cell>
        </row>
        <row r="201">
          <cell r="A201" t="str">
            <v>Total Assets</v>
          </cell>
          <cell r="B201">
            <v>1</v>
          </cell>
        </row>
        <row r="204">
          <cell r="A204" t="str">
            <v>LIABLIITIES &amp; EQUITY PERCENTAGE OF TOTAL</v>
          </cell>
        </row>
        <row r="206">
          <cell r="A206" t="str">
            <v>Notes Payable - Short Term</v>
          </cell>
          <cell r="B206">
            <v>5.8150176796361384E-2</v>
          </cell>
        </row>
        <row r="207">
          <cell r="A207" t="str">
            <v>Current Maturity Long Term Debt</v>
          </cell>
          <cell r="B207">
            <v>0</v>
          </cell>
        </row>
        <row r="208">
          <cell r="A208" t="str">
            <v>Trade Payables</v>
          </cell>
          <cell r="B208">
            <v>0.16318430368136874</v>
          </cell>
        </row>
        <row r="209">
          <cell r="A209" t="str">
            <v>Income Taxes Payable</v>
          </cell>
          <cell r="B209">
            <v>0</v>
          </cell>
        </row>
        <row r="210">
          <cell r="A210" t="str">
            <v>All Other Current Liabilities</v>
          </cell>
          <cell r="B210">
            <v>6.0740767172639286E-2</v>
          </cell>
        </row>
        <row r="211">
          <cell r="A211" t="str">
            <v>Total Current Liabilities</v>
          </cell>
          <cell r="B211">
            <v>0.2820752476503694</v>
          </cell>
        </row>
        <row r="212">
          <cell r="A212" t="str">
            <v>Long Term Debt</v>
          </cell>
          <cell r="B212">
            <v>0</v>
          </cell>
        </row>
        <row r="213">
          <cell r="A213" t="str">
            <v>Deferred Taxes</v>
          </cell>
          <cell r="B213">
            <v>0</v>
          </cell>
        </row>
        <row r="214">
          <cell r="A214" t="str">
            <v>All Other Non-Current Liabilities</v>
          </cell>
          <cell r="B214">
            <v>0</v>
          </cell>
        </row>
        <row r="215">
          <cell r="A215" t="str">
            <v>Stockholders' Equity</v>
          </cell>
          <cell r="B215">
            <v>0.7179247523496306</v>
          </cell>
        </row>
        <row r="216">
          <cell r="A216" t="str">
            <v>Total Liabilities &amp; Equity</v>
          </cell>
          <cell r="B216">
            <v>1</v>
          </cell>
        </row>
        <row r="219">
          <cell r="A219" t="str">
            <v>INCOME STATEMENT PERCENTAGE OF SALES</v>
          </cell>
        </row>
        <row r="221">
          <cell r="A221" t="str">
            <v>Net Sales</v>
          </cell>
          <cell r="B221">
            <v>1</v>
          </cell>
        </row>
        <row r="222">
          <cell r="A222" t="str">
            <v>Gross Profit</v>
          </cell>
          <cell r="B222">
            <v>0.19400646455438297</v>
          </cell>
        </row>
        <row r="223">
          <cell r="A223" t="str">
            <v>Operating Expenses</v>
          </cell>
          <cell r="B223">
            <v>0.18766500820706558</v>
          </cell>
        </row>
        <row r="224">
          <cell r="A224" t="str">
            <v>Operating Profit</v>
          </cell>
          <cell r="B224">
            <v>6.3414563473174019E-3</v>
          </cell>
        </row>
        <row r="225">
          <cell r="A225" t="str">
            <v>All Other Expenses (net)</v>
          </cell>
          <cell r="B225">
            <v>6.4217716388829385E-4</v>
          </cell>
        </row>
        <row r="226">
          <cell r="A226" t="str">
            <v>Profit Before Taxes</v>
          </cell>
          <cell r="B226">
            <v>6.9836335112056953E-3</v>
          </cell>
        </row>
        <row r="229">
          <cell r="A229" t="str">
            <v>OTHER RATIOS</v>
          </cell>
        </row>
        <row r="231">
          <cell r="A231" t="str">
            <v>Current</v>
          </cell>
          <cell r="B231">
            <v>3.0524228680255034</v>
          </cell>
        </row>
        <row r="232">
          <cell r="A232" t="str">
            <v>Quick</v>
          </cell>
          <cell r="B232">
            <v>1.2627401967095631</v>
          </cell>
        </row>
        <row r="233">
          <cell r="A233" t="str">
            <v>Sales/Receivables</v>
          </cell>
          <cell r="B233">
            <v>8.3845087317121472</v>
          </cell>
        </row>
        <row r="234">
          <cell r="A234" t="str">
            <v>Cost of Sales/Inventory</v>
          </cell>
          <cell r="B234">
            <v>5.4650850126266501</v>
          </cell>
        </row>
        <row r="235">
          <cell r="A235" t="str">
            <v>Cost of Sales/Payables</v>
          </cell>
          <cell r="B235">
            <v>14.372549226047513</v>
          </cell>
        </row>
        <row r="236">
          <cell r="A236" t="str">
            <v>Sales/Working Capital</v>
          </cell>
          <cell r="B236">
            <v>5.0263046242127727</v>
          </cell>
        </row>
        <row r="237">
          <cell r="A237" t="str">
            <v>EBIT/Interest</v>
          </cell>
          <cell r="B237">
            <v>3.1236739314269863</v>
          </cell>
        </row>
        <row r="238">
          <cell r="A238" t="str">
            <v>Net Profit + Depr,Amort / Cur Mat LTD</v>
          </cell>
        </row>
        <row r="239">
          <cell r="A239" t="str">
            <v>Fixed Assets/Equity</v>
          </cell>
          <cell r="B239">
            <v>0.17108293865106125</v>
          </cell>
        </row>
        <row r="240">
          <cell r="A240" t="str">
            <v>Debt/Equity</v>
          </cell>
          <cell r="B240">
            <v>0.40050015542602324</v>
          </cell>
        </row>
        <row r="241">
          <cell r="A241" t="str">
            <v>% EBT/Tangible Equity</v>
          </cell>
          <cell r="B241">
            <v>1.781268918094145</v>
          </cell>
        </row>
        <row r="242">
          <cell r="A242" t="str">
            <v>% EBT/Total Assets</v>
          </cell>
          <cell r="B242">
            <v>1.2545609892930987</v>
          </cell>
        </row>
        <row r="243">
          <cell r="A243" t="str">
            <v>Sales/Net Fixed Assets</v>
          </cell>
          <cell r="B243">
            <v>24.149694342417217</v>
          </cell>
        </row>
        <row r="244">
          <cell r="A244" t="str">
            <v>Sales/Total Assets</v>
          </cell>
          <cell r="B244">
            <v>2.9099171822538876</v>
          </cell>
        </row>
        <row r="245">
          <cell r="A245" t="str">
            <v>% Depr,Amort/Sales</v>
          </cell>
          <cell r="B245">
            <v>0.57785044687757048</v>
          </cell>
        </row>
        <row r="246">
          <cell r="A246" t="str">
            <v>% Officers,Dir,Owner Comp / Sales</v>
          </cell>
          <cell r="B246">
            <v>6.265795382306738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sheetData sheetId="20"/>
      <sheetData sheetId="21"/>
      <sheetData sheetId="22"/>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INT"/>
      <sheetName val="to &quot;Plant Mapping&quot; in EBITDA"/>
      <sheetName val="#REF"/>
    </sheetNames>
    <sheetDataSet>
      <sheetData sheetId="0" refreshError="1">
        <row r="2">
          <cell r="A2" t="str">
            <v>HEARTLAND AUTOMOTIVE SERVICES, INC</v>
          </cell>
        </row>
        <row r="3">
          <cell r="A3" t="str">
            <v>NOTES PAYABLE ROLL FORWARD</v>
          </cell>
        </row>
        <row r="5">
          <cell r="C5" t="str">
            <v>1999</v>
          </cell>
          <cell r="M5" t="str">
            <v>1999</v>
          </cell>
          <cell r="BK5" t="str">
            <v>2000</v>
          </cell>
        </row>
        <row r="9">
          <cell r="A9" t="str">
            <v>GL</v>
          </cell>
        </row>
        <row r="11">
          <cell r="A11">
            <v>29110</v>
          </cell>
          <cell r="B11" t="str">
            <v>Note Payable - EMAC - Austin</v>
          </cell>
        </row>
        <row r="16">
          <cell r="A16" t="str">
            <v>GL</v>
          </cell>
        </row>
        <row r="17">
          <cell r="A17">
            <v>26110</v>
          </cell>
          <cell r="B17" t="str">
            <v>Accrued Interest - EMAC - Austin</v>
          </cell>
        </row>
        <row r="19">
          <cell r="A19">
            <v>29115</v>
          </cell>
          <cell r="B19" t="str">
            <v>Current Mat-EMAC Offset</v>
          </cell>
        </row>
        <row r="22">
          <cell r="A22" t="str">
            <v>2000</v>
          </cell>
        </row>
        <row r="23">
          <cell r="A23" t="str">
            <v>Beg Bal 12/99</v>
          </cell>
          <cell r="B23">
            <v>32224.32</v>
          </cell>
        </row>
        <row r="24">
          <cell r="A24" t="str">
            <v>Total  Expenses</v>
          </cell>
          <cell r="B24">
            <v>369675.94</v>
          </cell>
        </row>
        <row r="25">
          <cell r="A25" t="str">
            <v>Total Payments</v>
          </cell>
          <cell r="B25">
            <v>-397914.64</v>
          </cell>
        </row>
        <row r="26">
          <cell r="A26" t="str">
            <v>End Bal</v>
          </cell>
          <cell r="B26">
            <v>3985.6200000001118</v>
          </cell>
        </row>
      </sheetData>
      <sheetData sheetId="1" refreshError="1"/>
      <sheetData sheetId="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Balance Sheet"/>
      <sheetName val="AR Analysis"/>
      <sheetName val="AR Aging"/>
      <sheetName val="Inventory"/>
      <sheetName val="P and L"/>
      <sheetName val="GM by Division"/>
      <sheetName val="GRAPH"/>
      <sheetName val="2000 CGS Pie"/>
      <sheetName val="1999 CGS Pie"/>
      <sheetName val="Ratios"/>
      <sheetName val="RatioComp"/>
      <sheetName val="graph info"/>
      <sheetName val="Macros"/>
      <sheetName val="ppd"/>
      <sheetName val="Medical Benefits "/>
      <sheetName val="Meeting Package"/>
      <sheetName val="Settings"/>
      <sheetName val="MAIN"/>
      <sheetName val="BCP_Mod"/>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row r="4">
          <cell r="B4" t="str">
            <v>{SET "PRINT-HEADER-LEFT-TEXT";""}</v>
          </cell>
        </row>
        <row r="5">
          <cell r="B5" t="str">
            <v>{SET "PRINT-HEADER-CENTER-TEXT";""}</v>
          </cell>
        </row>
        <row r="6">
          <cell r="B6" t="str">
            <v>{SET "PRINT-HEADER-RIGHT-TEXT";""}</v>
          </cell>
        </row>
        <row r="7">
          <cell r="B7" t="str">
            <v>{SET "PRINT-SIZE";"FIT-ALL"}</v>
          </cell>
        </row>
        <row r="8">
          <cell r="B8" t="str">
            <v>{SET "PRINT-ORIENTATION";"PORTRAIT"}</v>
          </cell>
        </row>
        <row r="9">
          <cell r="B9" t="str">
            <v>{SET "PRINT-WORKSHEET-FRAME";"OFF"}</v>
          </cell>
        </row>
        <row r="10">
          <cell r="B10" t="str">
            <v>{SET "PRINT-GRID-LINES";"OFF"}</v>
          </cell>
        </row>
        <row r="11">
          <cell r="B11" t="str">
            <v>{SET "PRINT-DRAWN-OBJECTS";"ON"}</v>
          </cell>
        </row>
        <row r="12">
          <cell r="B12" t="str">
            <v>{SET "PRINT-ORIENTATION";"portrait"}</v>
          </cell>
        </row>
        <row r="13">
          <cell r="B13" t="str">
            <v>{EDIT-GOTO "aranalysis";;"RANGE"}</v>
          </cell>
        </row>
        <row r="14">
          <cell r="B14" t="str">
            <v>{SET "PRINT-FOOTER-center-TEXT";"1"}</v>
          </cell>
        </row>
        <row r="15">
          <cell r="B15" t="str">
            <v>{PRINT "SELECTION";1;9999;1;1}</v>
          </cell>
        </row>
        <row r="16">
          <cell r="B16" t="str">
            <v>{EDIT-GOTO "araging";;"RANGE"}</v>
          </cell>
        </row>
        <row r="17">
          <cell r="B17" t="str">
            <v>{SET "PRINT-FOOTER-center-TEXT";"2"}</v>
          </cell>
        </row>
        <row r="18">
          <cell r="B18" t="str">
            <v>{PRINT "SELECTION";1;9999;1;1}</v>
          </cell>
        </row>
        <row r="19">
          <cell r="B19" t="str">
            <v>{EDIT-GOTO "inventory";;"RANGE"}</v>
          </cell>
        </row>
        <row r="20">
          <cell r="B20" t="str">
            <v>{SET "PRINT-FOOTER-center-TEXT";"3"}</v>
          </cell>
        </row>
        <row r="21">
          <cell r="B21" t="str">
            <v>{PRINT "SELECTION";1;9999;1;1}</v>
          </cell>
        </row>
        <row r="22">
          <cell r="B22" t="str">
            <v>{EDIT-GOTO "pandl";;"RANGE"}</v>
          </cell>
        </row>
        <row r="23">
          <cell r="B23" t="str">
            <v>{SET "PRINT-FOOTER-center-TEXT";"4"}</v>
          </cell>
        </row>
        <row r="24">
          <cell r="B24" t="str">
            <v>{PRINT "SELECTION";1;9999;1;1}</v>
          </cell>
        </row>
        <row r="25">
          <cell r="B25" t="str">
            <v>{SET "PRINT-ORIENTATION";"landscape"}</v>
          </cell>
        </row>
        <row r="26">
          <cell r="B26" t="str">
            <v>{EDIT-GOTO "gmdiv";;"RANGE"}</v>
          </cell>
        </row>
        <row r="27">
          <cell r="B27" t="str">
            <v>{SET "PRINT-FOOTER-center-TEXT";"5"}</v>
          </cell>
        </row>
        <row r="28">
          <cell r="B28" t="str">
            <v>{PRINT "SELECTION";1;9999;1;1}</v>
          </cell>
        </row>
        <row r="29">
          <cell r="B29" t="str">
            <v>{EDIT-GOTO "graph2";;"RANGE"}</v>
          </cell>
        </row>
        <row r="30">
          <cell r="B30" t="str">
            <v>{SET "PRINT-FOOTER-center-TEXT";"6"}</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solidated Statements"/>
      <sheetName val="Consol. BS Analytic"/>
      <sheetName val="REserve summary Co. 10"/>
      <sheetName val="Consol. P&amp;L Analytic"/>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n Items"/>
      <sheetName val="Control Worksheet"/>
      <sheetName val="Benchmark Control Worksheet"/>
      <sheetName val="EBITDA Bridge"/>
      <sheetName val="Share Reconciliation"/>
      <sheetName val="Change Doc"/>
      <sheetName val="General Assumptions"/>
      <sheetName val="WACC-Support"/>
      <sheetName val="Ratings Sheet"/>
      <sheetName val="Internal Debt Ratings"/>
      <sheetName val="Stock Averages"/>
      <sheetName val="WACC"/>
      <sheetName val="Moving Average"/>
      <sheetName val="1"/>
      <sheetName val="2"/>
      <sheetName val="3"/>
      <sheetName val="4"/>
      <sheetName val="5"/>
      <sheetName val="6"/>
      <sheetName val="7"/>
      <sheetName val="8"/>
      <sheetName val="__FDSCACHE__"/>
      <sheetName val="Valuation Summary"/>
      <sheetName val="NAV"/>
      <sheetName val="Foreign Currency Translation"/>
      <sheetName val="Capital Call"/>
      <sheetName val="Funds Drawn"/>
      <sheetName val="Consolidated BS"/>
      <sheetName val="ECAS Portfolio AppDep"/>
      <sheetName val="Projections"/>
      <sheetName val="Financials"/>
      <sheetName val="Comparable Cos."/>
      <sheetName val="Performance Graphs"/>
      <sheetName val="Transactions"/>
      <sheetName val="Company Descriptions"/>
      <sheetName val="__APW_ACTIVE_FIELD_RESTORE__"/>
      <sheetName val="Apr 2011"/>
      <sheetName val="Aug 2011"/>
      <sheetName val="Dec 2011"/>
      <sheetName val="Jun 2011"/>
      <sheetName val="May 2011"/>
      <sheetName val="Nov 2011"/>
      <sheetName val="Oct 2011"/>
      <sheetName val="Sep 2011"/>
      <sheetName val="Feb 2012"/>
      <sheetName val="Jan 2012"/>
      <sheetName val="Mar 2012"/>
      <sheetName val="Jul 2011"/>
      <sheetName val="Unemployment"/>
      <sheetName val="2015 MGMA Phys Comp"/>
      <sheetName val="Crosswalk 2016"/>
      <sheetName val="Crosswalk"/>
      <sheetName val="2016 - S&amp;C"/>
      <sheetName val="2016 S&amp;C Productivity Ratios"/>
      <sheetName val="2016 S&amp;C Benefits"/>
      <sheetName val="2016 AMGA Phys Comp"/>
      <sheetName val="2014 AMGA DATA"/>
      <sheetName val="Reason Code Master List"/>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
          <cell r="A5" t="str">
            <v xml:space="preserve">3i Group plc is an investment trust engaged in private equity and </v>
          </cell>
        </row>
        <row r="8">
          <cell r="A8" t="str">
            <v>9/08/2006</v>
          </cell>
          <cell r="B8">
            <v>9.5500000000000007</v>
          </cell>
          <cell r="C8">
            <v>13.27</v>
          </cell>
          <cell r="D8">
            <v>56.25</v>
          </cell>
          <cell r="E8">
            <v>0.83</v>
          </cell>
          <cell r="F8">
            <v>19.95</v>
          </cell>
          <cell r="G8">
            <v>32.25</v>
          </cell>
          <cell r="H8">
            <v>79.224999999999994</v>
          </cell>
          <cell r="I8">
            <v>66.87</v>
          </cell>
        </row>
        <row r="9">
          <cell r="A9" t="str">
            <v>9/07/2006</v>
          </cell>
          <cell r="B9">
            <v>9.4700000000000006</v>
          </cell>
          <cell r="C9">
            <v>13.2</v>
          </cell>
          <cell r="D9">
            <v>57.15</v>
          </cell>
          <cell r="E9">
            <v>0.83</v>
          </cell>
          <cell r="F9">
            <v>19.809999999999999</v>
          </cell>
          <cell r="G9">
            <v>32.25</v>
          </cell>
          <cell r="H9">
            <v>79.599999999999994</v>
          </cell>
          <cell r="I9">
            <v>66.650000000000006</v>
          </cell>
        </row>
        <row r="10">
          <cell r="A10" t="str">
            <v>9/06/2006</v>
          </cell>
          <cell r="B10">
            <v>9.5649999999999995</v>
          </cell>
          <cell r="C10">
            <v>13.15</v>
          </cell>
          <cell r="D10">
            <v>57</v>
          </cell>
          <cell r="E10">
            <v>0.83</v>
          </cell>
          <cell r="F10">
            <v>19.98</v>
          </cell>
          <cell r="G10">
            <v>32.25</v>
          </cell>
          <cell r="H10">
            <v>78</v>
          </cell>
          <cell r="I10">
            <v>66.7</v>
          </cell>
        </row>
        <row r="11">
          <cell r="A11" t="str">
            <v>9/05/2006</v>
          </cell>
          <cell r="B11">
            <v>9.6</v>
          </cell>
          <cell r="C11">
            <v>13.38</v>
          </cell>
          <cell r="D11">
            <v>56.3</v>
          </cell>
          <cell r="E11">
            <v>0.83</v>
          </cell>
          <cell r="F11">
            <v>20.100000000000001</v>
          </cell>
          <cell r="G11">
            <v>32.25</v>
          </cell>
          <cell r="H11">
            <v>80</v>
          </cell>
          <cell r="I11">
            <v>66.010000000000005</v>
          </cell>
        </row>
        <row r="12">
          <cell r="A12" t="str">
            <v>9/01/2006</v>
          </cell>
          <cell r="B12">
            <v>9.67</v>
          </cell>
          <cell r="C12">
            <v>13.16</v>
          </cell>
          <cell r="D12">
            <v>57.35</v>
          </cell>
          <cell r="E12">
            <v>0.83</v>
          </cell>
          <cell r="F12">
            <v>20.010000000000002</v>
          </cell>
          <cell r="G12">
            <v>32.25</v>
          </cell>
          <cell r="H12">
            <v>80.5</v>
          </cell>
          <cell r="I12">
            <v>66.88</v>
          </cell>
        </row>
        <row r="13">
          <cell r="A13" t="str">
            <v>8/31/2006</v>
          </cell>
          <cell r="B13">
            <v>9.5150000000000006</v>
          </cell>
          <cell r="C13">
            <v>13.06</v>
          </cell>
          <cell r="D13">
            <v>57.16</v>
          </cell>
          <cell r="E13">
            <v>0.83</v>
          </cell>
          <cell r="F13">
            <v>19.97</v>
          </cell>
          <cell r="G13">
            <v>32.25</v>
          </cell>
          <cell r="H13">
            <v>80.7</v>
          </cell>
          <cell r="I13">
            <v>66.7</v>
          </cell>
        </row>
        <row r="14">
          <cell r="A14" t="str">
            <v>8/30/2006</v>
          </cell>
          <cell r="B14">
            <v>9.4600000000000009</v>
          </cell>
          <cell r="C14">
            <v>13.08</v>
          </cell>
          <cell r="D14">
            <v>56.75</v>
          </cell>
          <cell r="E14">
            <v>0.83</v>
          </cell>
          <cell r="F14">
            <v>19.989999999999998</v>
          </cell>
          <cell r="G14">
            <v>32.25</v>
          </cell>
          <cell r="H14">
            <v>80.724999999999994</v>
          </cell>
          <cell r="I14">
            <v>66.5</v>
          </cell>
        </row>
        <row r="15">
          <cell r="A15" t="str">
            <v>8/29/2006</v>
          </cell>
          <cell r="B15">
            <v>9.43</v>
          </cell>
          <cell r="C15">
            <v>13.15</v>
          </cell>
          <cell r="D15">
            <v>56.9</v>
          </cell>
          <cell r="E15">
            <v>0.83</v>
          </cell>
          <cell r="F15">
            <v>19.68</v>
          </cell>
          <cell r="G15">
            <v>32.25</v>
          </cell>
          <cell r="H15">
            <v>80.599999999999994</v>
          </cell>
          <cell r="I15">
            <v>65.67</v>
          </cell>
        </row>
        <row r="16">
          <cell r="A16" t="str">
            <v>8/28/2006</v>
          </cell>
          <cell r="B16">
            <v>9.2850000000000001</v>
          </cell>
          <cell r="C16">
            <v>13.11</v>
          </cell>
          <cell r="D16">
            <v>56.96</v>
          </cell>
          <cell r="E16">
            <v>0.82</v>
          </cell>
          <cell r="F16">
            <v>19.55</v>
          </cell>
          <cell r="G16">
            <v>32.25</v>
          </cell>
          <cell r="H16">
            <v>80</v>
          </cell>
          <cell r="I16">
            <v>65.959999999999994</v>
          </cell>
        </row>
        <row r="17">
          <cell r="A17" t="str">
            <v>8/25/2006</v>
          </cell>
          <cell r="B17">
            <v>9.2850000000000001</v>
          </cell>
          <cell r="C17">
            <v>13.11</v>
          </cell>
          <cell r="D17">
            <v>57</v>
          </cell>
          <cell r="E17">
            <v>0.82</v>
          </cell>
          <cell r="F17">
            <v>19.39</v>
          </cell>
          <cell r="G17">
            <v>32.5</v>
          </cell>
          <cell r="H17">
            <v>80.5</v>
          </cell>
          <cell r="I17">
            <v>65.599999999999994</v>
          </cell>
        </row>
        <row r="18">
          <cell r="A18" t="str">
            <v>8/24/2006</v>
          </cell>
          <cell r="B18">
            <v>9.27</v>
          </cell>
          <cell r="C18">
            <v>13.23</v>
          </cell>
          <cell r="D18">
            <v>57.49</v>
          </cell>
          <cell r="E18">
            <v>0.81499999999999995</v>
          </cell>
          <cell r="F18">
            <v>19.32</v>
          </cell>
          <cell r="G18">
            <v>31.875</v>
          </cell>
          <cell r="H18">
            <v>80.474999999999994</v>
          </cell>
          <cell r="I18">
            <v>65.989999999999995</v>
          </cell>
        </row>
        <row r="19">
          <cell r="A19" t="str">
            <v>8/23/2006</v>
          </cell>
          <cell r="B19">
            <v>9.32</v>
          </cell>
          <cell r="C19">
            <v>13.21</v>
          </cell>
          <cell r="D19">
            <v>56.78</v>
          </cell>
          <cell r="E19">
            <v>0.81499999999999995</v>
          </cell>
          <cell r="F19">
            <v>19.239999999999998</v>
          </cell>
          <cell r="G19">
            <v>31.875</v>
          </cell>
          <cell r="H19">
            <v>80.474999999999994</v>
          </cell>
          <cell r="I19">
            <v>66.400000000000006</v>
          </cell>
        </row>
        <row r="20">
          <cell r="A20" t="str">
            <v>8/22/2006</v>
          </cell>
          <cell r="B20">
            <v>9.4049999999999994</v>
          </cell>
          <cell r="C20">
            <v>13.26</v>
          </cell>
          <cell r="D20">
            <v>57.75</v>
          </cell>
          <cell r="E20">
            <v>0.81499999999999995</v>
          </cell>
          <cell r="F20">
            <v>19.54</v>
          </cell>
          <cell r="G20">
            <v>31.875</v>
          </cell>
          <cell r="H20">
            <v>80.474999999999994</v>
          </cell>
          <cell r="I20">
            <v>67.37</v>
          </cell>
        </row>
        <row r="21">
          <cell r="A21" t="str">
            <v>8/21/2006</v>
          </cell>
          <cell r="B21">
            <v>9.3049999999999997</v>
          </cell>
          <cell r="C21">
            <v>13.2</v>
          </cell>
          <cell r="D21">
            <v>56.75</v>
          </cell>
          <cell r="E21">
            <v>0.81499999999999995</v>
          </cell>
          <cell r="F21">
            <v>19.53</v>
          </cell>
          <cell r="G21">
            <v>31.875</v>
          </cell>
          <cell r="H21">
            <v>79.55</v>
          </cell>
          <cell r="I21">
            <v>68.510000000000005</v>
          </cell>
        </row>
        <row r="22">
          <cell r="A22" t="str">
            <v>8/18/2006</v>
          </cell>
          <cell r="B22">
            <v>9.4450000000000003</v>
          </cell>
          <cell r="C22">
            <v>13.23</v>
          </cell>
          <cell r="D22">
            <v>56.6</v>
          </cell>
          <cell r="E22">
            <v>0.81499999999999995</v>
          </cell>
          <cell r="F22">
            <v>19.61</v>
          </cell>
          <cell r="G22">
            <v>31.25</v>
          </cell>
          <cell r="H22">
            <v>81</v>
          </cell>
          <cell r="I22">
            <v>69.150000000000006</v>
          </cell>
        </row>
        <row r="23">
          <cell r="A23" t="str">
            <v>8/17/2006</v>
          </cell>
          <cell r="B23">
            <v>9.56</v>
          </cell>
          <cell r="C23">
            <v>13.22</v>
          </cell>
          <cell r="D23">
            <v>56.5</v>
          </cell>
          <cell r="E23">
            <v>0.81499999999999995</v>
          </cell>
          <cell r="F23">
            <v>19.7</v>
          </cell>
          <cell r="G23">
            <v>32.049999999999997</v>
          </cell>
          <cell r="H23">
            <v>79.7</v>
          </cell>
          <cell r="I23">
            <v>69.150000000000006</v>
          </cell>
        </row>
        <row r="24">
          <cell r="A24" t="str">
            <v>8/16/2006</v>
          </cell>
          <cell r="B24">
            <v>9.4700000000000006</v>
          </cell>
          <cell r="C24">
            <v>13.13</v>
          </cell>
          <cell r="D24">
            <v>56.35</v>
          </cell>
          <cell r="E24">
            <v>0.81499999999999995</v>
          </cell>
          <cell r="F24">
            <v>19.600000000000001</v>
          </cell>
          <cell r="G24">
            <v>32.049999999999997</v>
          </cell>
          <cell r="H24">
            <v>81.224999999999994</v>
          </cell>
          <cell r="I24">
            <v>69.400000000000006</v>
          </cell>
        </row>
        <row r="25">
          <cell r="A25" t="str">
            <v>8/15/2006</v>
          </cell>
          <cell r="B25">
            <v>9.44</v>
          </cell>
          <cell r="C25">
            <v>13.11</v>
          </cell>
          <cell r="D25">
            <v>56</v>
          </cell>
          <cell r="E25">
            <v>0.81499999999999995</v>
          </cell>
          <cell r="F25">
            <v>19.5</v>
          </cell>
          <cell r="G25">
            <v>32.049999999999997</v>
          </cell>
          <cell r="H25">
            <v>81.5</v>
          </cell>
          <cell r="I25">
            <v>68.47</v>
          </cell>
        </row>
        <row r="26">
          <cell r="A26" t="str">
            <v>8/14/2006</v>
          </cell>
          <cell r="B26">
            <v>9.34</v>
          </cell>
          <cell r="C26">
            <v>13.1</v>
          </cell>
          <cell r="D26">
            <v>55.85</v>
          </cell>
          <cell r="E26">
            <v>0.81499999999999995</v>
          </cell>
          <cell r="F26">
            <v>19.41</v>
          </cell>
          <cell r="G26">
            <v>32.049999999999997</v>
          </cell>
          <cell r="H26">
            <v>82</v>
          </cell>
          <cell r="I26">
            <v>67.52</v>
          </cell>
        </row>
        <row r="27">
          <cell r="A27" t="str">
            <v>8/11/2006</v>
          </cell>
          <cell r="B27">
            <v>9.26</v>
          </cell>
          <cell r="C27">
            <v>13.05</v>
          </cell>
          <cell r="D27">
            <v>55.8</v>
          </cell>
          <cell r="E27">
            <v>0.81499999999999995</v>
          </cell>
          <cell r="F27">
            <v>19.489999999999998</v>
          </cell>
          <cell r="G27">
            <v>32.049999999999997</v>
          </cell>
          <cell r="H27">
            <v>82.224999999999994</v>
          </cell>
          <cell r="I27">
            <v>66.489999999999995</v>
          </cell>
        </row>
        <row r="28">
          <cell r="A28" t="str">
            <v>8/10/2006</v>
          </cell>
          <cell r="B28">
            <v>9.2349999999999994</v>
          </cell>
          <cell r="C28">
            <v>13.05</v>
          </cell>
          <cell r="D28">
            <v>56</v>
          </cell>
          <cell r="E28">
            <v>0.81499999999999995</v>
          </cell>
          <cell r="F28">
            <v>19.52</v>
          </cell>
          <cell r="G28">
            <v>32.125</v>
          </cell>
          <cell r="H28">
            <v>81.5</v>
          </cell>
          <cell r="I28">
            <v>65.67</v>
          </cell>
        </row>
        <row r="29">
          <cell r="A29" t="str">
            <v>8/09/2006</v>
          </cell>
          <cell r="B29">
            <v>9.3000000000000007</v>
          </cell>
          <cell r="C29">
            <v>13.17</v>
          </cell>
          <cell r="D29">
            <v>56</v>
          </cell>
          <cell r="E29">
            <v>0.81499999999999995</v>
          </cell>
          <cell r="F29">
            <v>19.170000000000002</v>
          </cell>
          <cell r="G29">
            <v>32</v>
          </cell>
          <cell r="H29">
            <v>81.349999999999994</v>
          </cell>
          <cell r="I29">
            <v>65.260000000000005</v>
          </cell>
        </row>
        <row r="30">
          <cell r="A30" t="str">
            <v>8/08/2006</v>
          </cell>
          <cell r="B30">
            <v>9.17</v>
          </cell>
          <cell r="C30">
            <v>13.02</v>
          </cell>
          <cell r="D30">
            <v>55.5</v>
          </cell>
          <cell r="E30">
            <v>0.81499999999999995</v>
          </cell>
          <cell r="F30">
            <v>19.34</v>
          </cell>
          <cell r="G30">
            <v>32</v>
          </cell>
          <cell r="H30">
            <v>81.239999999999995</v>
          </cell>
          <cell r="I30">
            <v>65.040000000000006</v>
          </cell>
        </row>
        <row r="31">
          <cell r="A31" t="str">
            <v>8/07/2006</v>
          </cell>
          <cell r="B31">
            <v>9.1999999999999993</v>
          </cell>
          <cell r="C31">
            <v>12.88</v>
          </cell>
          <cell r="D31">
            <v>55.5</v>
          </cell>
          <cell r="E31">
            <v>0.81499999999999995</v>
          </cell>
          <cell r="F31">
            <v>19.399999999999999</v>
          </cell>
          <cell r="G31">
            <v>32.125</v>
          </cell>
          <cell r="H31">
            <v>80.75</v>
          </cell>
          <cell r="I31">
            <v>66.08</v>
          </cell>
        </row>
        <row r="32">
          <cell r="A32" t="str">
            <v>8/04/2006</v>
          </cell>
          <cell r="B32">
            <v>9.23</v>
          </cell>
          <cell r="C32">
            <v>13.03</v>
          </cell>
          <cell r="D32">
            <v>55.5</v>
          </cell>
          <cell r="E32">
            <v>0.81499999999999995</v>
          </cell>
          <cell r="F32">
            <v>19.3</v>
          </cell>
          <cell r="G32">
            <v>32.125</v>
          </cell>
          <cell r="H32">
            <v>80.75</v>
          </cell>
          <cell r="I32">
            <v>66.5</v>
          </cell>
        </row>
        <row r="33">
          <cell r="A33" t="str">
            <v>8/03/2006</v>
          </cell>
          <cell r="B33">
            <v>9.1349999999999998</v>
          </cell>
          <cell r="C33">
            <v>12.95</v>
          </cell>
          <cell r="D33">
            <v>55.48</v>
          </cell>
          <cell r="E33">
            <v>0.81499999999999995</v>
          </cell>
          <cell r="F33">
            <v>19.420000000000002</v>
          </cell>
          <cell r="G33">
            <v>32.125</v>
          </cell>
          <cell r="H33">
            <v>81</v>
          </cell>
          <cell r="I33">
            <v>66.040000000000006</v>
          </cell>
        </row>
        <row r="34">
          <cell r="A34" t="str">
            <v>8/02/2006</v>
          </cell>
          <cell r="B34">
            <v>9.3650000000000002</v>
          </cell>
          <cell r="C34">
            <v>13.24</v>
          </cell>
          <cell r="D34">
            <v>55.4</v>
          </cell>
          <cell r="E34">
            <v>0.81499999999999995</v>
          </cell>
          <cell r="F34">
            <v>19.2</v>
          </cell>
          <cell r="G34">
            <v>32.125</v>
          </cell>
          <cell r="H34">
            <v>81.474999999999994</v>
          </cell>
          <cell r="I34">
            <v>66.510000000000005</v>
          </cell>
        </row>
        <row r="35">
          <cell r="A35" t="str">
            <v>8/01/2006</v>
          </cell>
          <cell r="B35">
            <v>9.17</v>
          </cell>
          <cell r="C35">
            <v>13.13</v>
          </cell>
          <cell r="D35">
            <v>55.37</v>
          </cell>
          <cell r="E35">
            <v>0.81499999999999995</v>
          </cell>
          <cell r="F35">
            <v>19.04</v>
          </cell>
          <cell r="G35">
            <v>32.125</v>
          </cell>
          <cell r="H35">
            <v>81</v>
          </cell>
          <cell r="I35">
            <v>65.02</v>
          </cell>
        </row>
        <row r="36">
          <cell r="A36" t="str">
            <v>7/31/2006</v>
          </cell>
          <cell r="B36">
            <v>9.2799999999999994</v>
          </cell>
          <cell r="C36">
            <v>13.1</v>
          </cell>
          <cell r="D36">
            <v>55.95</v>
          </cell>
          <cell r="E36">
            <v>0.81499999999999995</v>
          </cell>
          <cell r="F36">
            <v>19.27</v>
          </cell>
          <cell r="G36">
            <v>32</v>
          </cell>
          <cell r="H36">
            <v>81.474999999999994</v>
          </cell>
          <cell r="I36">
            <v>65</v>
          </cell>
        </row>
        <row r="37">
          <cell r="A37" t="str">
            <v>7/28/2006</v>
          </cell>
          <cell r="B37">
            <v>9.3149999999999995</v>
          </cell>
          <cell r="C37">
            <v>13.22</v>
          </cell>
          <cell r="D37">
            <v>55.8</v>
          </cell>
          <cell r="E37">
            <v>0.81499999999999995</v>
          </cell>
          <cell r="F37">
            <v>19</v>
          </cell>
          <cell r="G37">
            <v>31.5</v>
          </cell>
          <cell r="H37">
            <v>81.239999999999995</v>
          </cell>
          <cell r="I37">
            <v>66.900000000000006</v>
          </cell>
        </row>
      </sheetData>
      <sheetData sheetId="11" refreshError="1"/>
      <sheetData sheetId="12" refreshError="1"/>
      <sheetData sheetId="13">
        <row r="7">
          <cell r="D7" t="str">
            <v>03/2006</v>
          </cell>
          <cell r="E7" t="str">
            <v>03/2005</v>
          </cell>
          <cell r="F7" t="str">
            <v>03/2004</v>
          </cell>
          <cell r="G7" t="str">
            <v>03/2003</v>
          </cell>
          <cell r="H7" t="str">
            <v>03/2002</v>
          </cell>
        </row>
        <row r="8">
          <cell r="D8">
            <v>1509302.8285503399</v>
          </cell>
          <cell r="E8">
            <v>1057006.2581300701</v>
          </cell>
          <cell r="F8">
            <v>186943.75455379501</v>
          </cell>
          <cell r="G8">
            <v>212935.796499252</v>
          </cell>
          <cell r="H8">
            <v>290549.40342903102</v>
          </cell>
        </row>
        <row r="9">
          <cell r="D9" t="e">
            <v>#N/A</v>
          </cell>
          <cell r="E9" t="str">
            <v>N/A</v>
          </cell>
          <cell r="F9">
            <v>83750.802040100098</v>
          </cell>
          <cell r="G9">
            <v>92706.741333007798</v>
          </cell>
          <cell r="H9">
            <v>202405.20238876299</v>
          </cell>
        </row>
        <row r="12">
          <cell r="D12">
            <v>-24000</v>
          </cell>
          <cell r="E12">
            <v>-24000</v>
          </cell>
          <cell r="F12">
            <v>72000</v>
          </cell>
          <cell r="G12">
            <v>64000</v>
          </cell>
          <cell r="H12">
            <v>121000</v>
          </cell>
        </row>
        <row r="13">
          <cell r="D13">
            <v>103200.193405151</v>
          </cell>
          <cell r="E13">
            <v>53795.366644859299</v>
          </cell>
          <cell r="F13">
            <v>76273.051857948303</v>
          </cell>
          <cell r="G13">
            <v>82566.941499710098</v>
          </cell>
          <cell r="H13">
            <v>186082.20219612101</v>
          </cell>
        </row>
        <row r="18">
          <cell r="D18">
            <v>1261335.6971740699</v>
          </cell>
          <cell r="E18">
            <v>763312.63482570602</v>
          </cell>
          <cell r="F18">
            <v>279667.856812477</v>
          </cell>
          <cell r="G18">
            <v>338959.02299880999</v>
          </cell>
          <cell r="H18">
            <v>378693.60446929903</v>
          </cell>
        </row>
        <row r="20">
          <cell r="D20">
            <v>5733</v>
          </cell>
          <cell r="E20">
            <v>5815.7</v>
          </cell>
          <cell r="F20">
            <v>7477</v>
          </cell>
          <cell r="G20">
            <v>10139</v>
          </cell>
          <cell r="H20">
            <v>8000</v>
          </cell>
        </row>
        <row r="26">
          <cell r="D26">
            <v>3000</v>
          </cell>
          <cell r="E26">
            <v>3000</v>
          </cell>
          <cell r="F26">
            <v>29000</v>
          </cell>
          <cell r="G26">
            <v>32000</v>
          </cell>
          <cell r="H26">
            <v>3000</v>
          </cell>
        </row>
        <row r="30">
          <cell r="D30">
            <v>852000</v>
          </cell>
          <cell r="E30">
            <v>498000</v>
          </cell>
          <cell r="F30">
            <v>107000</v>
          </cell>
          <cell r="G30">
            <v>140000</v>
          </cell>
          <cell r="H30">
            <v>106000</v>
          </cell>
        </row>
        <row r="33">
          <cell r="D33">
            <v>1214035.6085300399</v>
          </cell>
          <cell r="E33">
            <v>905797.65999317204</v>
          </cell>
        </row>
        <row r="34">
          <cell r="D34">
            <v>110366.873502731</v>
          </cell>
          <cell r="E34">
            <v>13085.359454154999</v>
          </cell>
        </row>
        <row r="35">
          <cell r="D35">
            <v>0</v>
          </cell>
          <cell r="E35">
            <v>0</v>
          </cell>
        </row>
        <row r="36">
          <cell r="D36">
            <v>0</v>
          </cell>
          <cell r="E36">
            <v>0</v>
          </cell>
        </row>
        <row r="37">
          <cell r="D37">
            <v>9130350.4443168603</v>
          </cell>
          <cell r="E37">
            <v>8376083.9794874201</v>
          </cell>
        </row>
        <row r="39">
          <cell r="D39">
            <v>229333.763122559</v>
          </cell>
          <cell r="E39">
            <v>196280.39181232499</v>
          </cell>
        </row>
        <row r="40">
          <cell r="D40">
            <v>571901.07178688003</v>
          </cell>
          <cell r="E40">
            <v>264615.04673957801</v>
          </cell>
        </row>
        <row r="42">
          <cell r="D42">
            <v>0</v>
          </cell>
          <cell r="E42">
            <v>0</v>
          </cell>
        </row>
        <row r="43">
          <cell r="D43">
            <v>2339204.3838501</v>
          </cell>
          <cell r="E43">
            <v>2323378.2675266298</v>
          </cell>
        </row>
        <row r="45">
          <cell r="D45">
            <v>3388406.3501358</v>
          </cell>
          <cell r="E45">
            <v>2998001.24382973</v>
          </cell>
        </row>
        <row r="46">
          <cell r="D46">
            <v>0</v>
          </cell>
          <cell r="E46">
            <v>0</v>
          </cell>
        </row>
        <row r="47">
          <cell r="D47">
            <v>5741944.0941810599</v>
          </cell>
          <cell r="E47">
            <v>5378082.7356576901</v>
          </cell>
        </row>
        <row r="50">
          <cell r="D50">
            <v>21500.040292739901</v>
          </cell>
          <cell r="E50">
            <v>5815.71531295776</v>
          </cell>
        </row>
        <row r="52">
          <cell r="D52">
            <v>584085.24</v>
          </cell>
          <cell r="E52">
            <v>623738.67000000004</v>
          </cell>
        </row>
      </sheetData>
      <sheetData sheetId="14">
        <row r="7">
          <cell r="D7" t="str">
            <v>03/2006</v>
          </cell>
          <cell r="E7" t="str">
            <v>01/2005</v>
          </cell>
          <cell r="F7" t="str">
            <v>01/2004</v>
          </cell>
          <cell r="G7" t="str">
            <v>01/2003</v>
          </cell>
          <cell r="H7" t="str">
            <v>01/2002</v>
          </cell>
        </row>
        <row r="8">
          <cell r="D8">
            <v>244670.45853137999</v>
          </cell>
          <cell r="E8">
            <v>147004.435443878</v>
          </cell>
          <cell r="F8">
            <v>134507.82837867699</v>
          </cell>
          <cell r="G8">
            <v>102434.46822166401</v>
          </cell>
          <cell r="H8">
            <v>103260.00752449001</v>
          </cell>
        </row>
        <row r="9">
          <cell r="D9">
            <v>75536.808228492795</v>
          </cell>
          <cell r="E9">
            <v>38342.692315578497</v>
          </cell>
          <cell r="F9">
            <v>40733.307504653902</v>
          </cell>
          <cell r="G9">
            <v>37360.254478454597</v>
          </cell>
          <cell r="H9">
            <v>44160.480165481596</v>
          </cell>
        </row>
        <row r="12">
          <cell r="D12" t="e">
            <v>#N/A</v>
          </cell>
          <cell r="E12">
            <v>42200</v>
          </cell>
          <cell r="F12">
            <v>27500</v>
          </cell>
          <cell r="G12">
            <v>23300</v>
          </cell>
          <cell r="H12">
            <v>13500</v>
          </cell>
        </row>
        <row r="13">
          <cell r="C13">
            <v>0</v>
          </cell>
          <cell r="D13">
            <v>0</v>
          </cell>
          <cell r="E13">
            <v>0</v>
          </cell>
          <cell r="F13">
            <v>0</v>
          </cell>
          <cell r="G13">
            <v>0</v>
          </cell>
          <cell r="H13">
            <v>0</v>
          </cell>
        </row>
        <row r="18">
          <cell r="D18">
            <v>311607.25064277602</v>
          </cell>
          <cell r="E18">
            <v>178257.34691619899</v>
          </cell>
          <cell r="F18">
            <v>94653.657007217407</v>
          </cell>
          <cell r="G18">
            <v>81916.951417923003</v>
          </cell>
          <cell r="H18">
            <v>68456.952524185195</v>
          </cell>
        </row>
        <row r="20">
          <cell r="D20">
            <v>430</v>
          </cell>
          <cell r="E20">
            <v>434.1</v>
          </cell>
          <cell r="F20">
            <v>439.6</v>
          </cell>
          <cell r="G20">
            <v>459.3</v>
          </cell>
          <cell r="H20">
            <v>164.2</v>
          </cell>
        </row>
        <row r="26">
          <cell r="D26">
            <v>65000</v>
          </cell>
          <cell r="E26">
            <v>33500</v>
          </cell>
          <cell r="F26">
            <v>21000</v>
          </cell>
          <cell r="G26">
            <v>18400</v>
          </cell>
          <cell r="H26">
            <v>12800</v>
          </cell>
        </row>
        <row r="30">
          <cell r="D30">
            <v>129786.4</v>
          </cell>
          <cell r="E30">
            <v>63883</v>
          </cell>
          <cell r="F30">
            <v>53743.6</v>
          </cell>
          <cell r="G30">
            <v>47443.6</v>
          </cell>
          <cell r="H30">
            <v>28900</v>
          </cell>
        </row>
        <row r="33">
          <cell r="D33">
            <v>75106.807422637896</v>
          </cell>
          <cell r="E33">
            <v>80447.3091602325</v>
          </cell>
        </row>
        <row r="34">
          <cell r="D34">
            <v>13903.3593893051</v>
          </cell>
          <cell r="E34">
            <v>16349.902760982501</v>
          </cell>
        </row>
        <row r="35">
          <cell r="D35">
            <v>0</v>
          </cell>
          <cell r="E35">
            <v>0</v>
          </cell>
        </row>
        <row r="36">
          <cell r="D36">
            <v>191923.69301319099</v>
          </cell>
          <cell r="E36">
            <v>168852.53559350999</v>
          </cell>
        </row>
        <row r="37">
          <cell r="D37">
            <v>2364574.4313955298</v>
          </cell>
          <cell r="E37">
            <v>1883277.2950172401</v>
          </cell>
        </row>
        <row r="39">
          <cell r="D39">
            <v>1146.66881561279</v>
          </cell>
          <cell r="E39">
            <v>723.44702482223499</v>
          </cell>
        </row>
        <row r="40">
          <cell r="D40">
            <v>0</v>
          </cell>
          <cell r="E40">
            <v>0</v>
          </cell>
        </row>
        <row r="42">
          <cell r="D42">
            <v>602861.12980842602</v>
          </cell>
          <cell r="E42">
            <v>304281.81864023203</v>
          </cell>
        </row>
        <row r="43">
          <cell r="D43">
            <v>1030568.598032</v>
          </cell>
          <cell r="E43">
            <v>1029320.42691708</v>
          </cell>
        </row>
        <row r="45">
          <cell r="D45">
            <v>1657509.7729682899</v>
          </cell>
          <cell r="E45">
            <v>1333602.2455573101</v>
          </cell>
        </row>
        <row r="46">
          <cell r="D46">
            <v>0</v>
          </cell>
          <cell r="E46">
            <v>0</v>
          </cell>
        </row>
        <row r="47">
          <cell r="D47">
            <v>707064.658427238</v>
          </cell>
          <cell r="E47">
            <v>549675.049459934</v>
          </cell>
        </row>
        <row r="50">
          <cell r="D50">
            <v>860.00161170959495</v>
          </cell>
          <cell r="E50">
            <v>434.06821489334101</v>
          </cell>
        </row>
        <row r="52">
          <cell r="D52">
            <v>70161.429999999993</v>
          </cell>
          <cell r="E52">
            <v>69899.33</v>
          </cell>
        </row>
      </sheetData>
      <sheetData sheetId="15">
        <row r="7">
          <cell r="D7" t="str">
            <v>03/2006</v>
          </cell>
          <cell r="E7" t="str">
            <v>03/2005</v>
          </cell>
          <cell r="F7" t="str">
            <v>03/2004</v>
          </cell>
          <cell r="G7" t="str">
            <v>03/2003</v>
          </cell>
          <cell r="H7" t="str">
            <v>03/2002</v>
          </cell>
        </row>
        <row r="8">
          <cell r="D8">
            <v>13992.4563068151</v>
          </cell>
          <cell r="E8">
            <v>12074.679125905001</v>
          </cell>
          <cell r="F8">
            <v>9857.2311592102105</v>
          </cell>
          <cell r="G8">
            <v>10028.0281162262</v>
          </cell>
          <cell r="H8">
            <v>9756.1523851156198</v>
          </cell>
        </row>
        <row r="9">
          <cell r="D9">
            <v>2010.96403032541</v>
          </cell>
          <cell r="E9">
            <v>1600.7567344307899</v>
          </cell>
          <cell r="F9">
            <v>1217.29374742508</v>
          </cell>
          <cell r="G9">
            <v>1056.6311931610101</v>
          </cell>
          <cell r="H9">
            <v>1217.0941998958599</v>
          </cell>
        </row>
        <row r="12">
          <cell r="D12" t="e">
            <v>#N/A</v>
          </cell>
          <cell r="E12" t="e">
            <v>#N/A</v>
          </cell>
          <cell r="F12" t="e">
            <v>#N/A</v>
          </cell>
          <cell r="G12" t="e">
            <v>#N/A</v>
          </cell>
          <cell r="H12" t="e">
            <v>#N/A</v>
          </cell>
        </row>
        <row r="13">
          <cell r="C13">
            <v>0</v>
          </cell>
          <cell r="D13">
            <v>0</v>
          </cell>
          <cell r="E13">
            <v>0</v>
          </cell>
          <cell r="F13">
            <v>0</v>
          </cell>
          <cell r="G13">
            <v>0</v>
          </cell>
          <cell r="H13">
            <v>0</v>
          </cell>
        </row>
        <row r="18">
          <cell r="D18">
            <v>90433.172860741601</v>
          </cell>
          <cell r="E18">
            <v>53903.590997278698</v>
          </cell>
          <cell r="F18">
            <v>98761.778472423597</v>
          </cell>
          <cell r="G18">
            <v>-84749.796266555801</v>
          </cell>
          <cell r="H18">
            <v>38568.378833889998</v>
          </cell>
        </row>
        <row r="20">
          <cell r="D20">
            <v>0</v>
          </cell>
          <cell r="E20">
            <v>0</v>
          </cell>
          <cell r="F20">
            <v>0</v>
          </cell>
          <cell r="G20">
            <v>0</v>
          </cell>
          <cell r="H20">
            <v>0</v>
          </cell>
        </row>
        <row r="26">
          <cell r="D26">
            <v>3753</v>
          </cell>
          <cell r="E26">
            <v>3645</v>
          </cell>
          <cell r="F26">
            <v>3150</v>
          </cell>
          <cell r="G26">
            <v>2620</v>
          </cell>
          <cell r="H26">
            <v>122</v>
          </cell>
        </row>
        <row r="30">
          <cell r="D30">
            <v>87774</v>
          </cell>
          <cell r="E30">
            <v>51585.5</v>
          </cell>
          <cell r="F30">
            <v>96811.4</v>
          </cell>
          <cell r="G30">
            <v>-86382</v>
          </cell>
          <cell r="H30">
            <v>38480.699999999997</v>
          </cell>
        </row>
        <row r="33">
          <cell r="D33">
            <v>8691.2746220827103</v>
          </cell>
          <cell r="E33">
            <v>2829.4663136601398</v>
          </cell>
        </row>
        <row r="34">
          <cell r="D34">
            <v>2582.5906497240098</v>
          </cell>
          <cell r="E34">
            <v>2479.6783899664902</v>
          </cell>
        </row>
        <row r="35">
          <cell r="D35">
            <v>0</v>
          </cell>
          <cell r="E35">
            <v>0</v>
          </cell>
        </row>
        <row r="36">
          <cell r="D36">
            <v>0</v>
          </cell>
          <cell r="E36">
            <v>0</v>
          </cell>
        </row>
        <row r="37">
          <cell r="D37">
            <v>705493.49863886798</v>
          </cell>
          <cell r="E37">
            <v>549130.153472543</v>
          </cell>
        </row>
        <row r="39">
          <cell r="D39">
            <v>2973.5917574167302</v>
          </cell>
          <cell r="E39">
            <v>852.21057772636402</v>
          </cell>
        </row>
        <row r="40">
          <cell r="D40">
            <v>0</v>
          </cell>
          <cell r="E40">
            <v>0</v>
          </cell>
        </row>
        <row r="42">
          <cell r="D42">
            <v>0</v>
          </cell>
          <cell r="E42">
            <v>0</v>
          </cell>
        </row>
        <row r="43">
          <cell r="D43">
            <v>0</v>
          </cell>
          <cell r="E43">
            <v>0</v>
          </cell>
        </row>
        <row r="45">
          <cell r="D45">
            <v>39610.112214088404</v>
          </cell>
          <cell r="E45">
            <v>23593.513442158699</v>
          </cell>
        </row>
        <row r="46">
          <cell r="D46">
            <v>4334.3039456009901</v>
          </cell>
          <cell r="E46">
            <v>3891.5496456026999</v>
          </cell>
        </row>
        <row r="47">
          <cell r="D47">
            <v>665883.38642478001</v>
          </cell>
          <cell r="E47">
            <v>525536.64003038395</v>
          </cell>
        </row>
        <row r="50">
          <cell r="D50">
            <v>0</v>
          </cell>
          <cell r="E50">
            <v>0</v>
          </cell>
        </row>
        <row r="52">
          <cell r="D52">
            <v>12194.19</v>
          </cell>
          <cell r="E52">
            <v>12194.19</v>
          </cell>
        </row>
      </sheetData>
      <sheetData sheetId="16">
        <row r="7">
          <cell r="D7" t="str">
            <v>12/2005</v>
          </cell>
          <cell r="E7" t="str">
            <v>12/2004</v>
          </cell>
          <cell r="F7" t="str">
            <v>12/2003</v>
          </cell>
          <cell r="G7" t="str">
            <v>12/2002</v>
          </cell>
          <cell r="H7" t="str">
            <v>12/2001</v>
          </cell>
        </row>
        <row r="8">
          <cell r="D8">
            <v>1970.6495177745801</v>
          </cell>
          <cell r="E8">
            <v>10986.2045094967</v>
          </cell>
          <cell r="F8">
            <v>15331.9827303886</v>
          </cell>
          <cell r="G8">
            <v>-351.31188833713497</v>
          </cell>
          <cell r="H8">
            <v>-4308.66682195663</v>
          </cell>
        </row>
        <row r="9">
          <cell r="D9" t="str">
            <v>N/A</v>
          </cell>
          <cell r="E9" t="e">
            <v>#N/A</v>
          </cell>
          <cell r="F9" t="e">
            <v>#N/A</v>
          </cell>
          <cell r="G9" t="e">
            <v>#N/A</v>
          </cell>
          <cell r="H9" t="e">
            <v>#N/A</v>
          </cell>
        </row>
        <row r="12">
          <cell r="D12">
            <v>434</v>
          </cell>
          <cell r="E12">
            <v>734</v>
          </cell>
          <cell r="F12">
            <v>946</v>
          </cell>
          <cell r="G12">
            <v>1032</v>
          </cell>
          <cell r="H12">
            <v>1300</v>
          </cell>
        </row>
        <row r="13">
          <cell r="D13">
            <v>654.94260191917397</v>
          </cell>
          <cell r="E13">
            <v>1115.85260510445</v>
          </cell>
          <cell r="F13">
            <v>2594.35938453674</v>
          </cell>
          <cell r="G13">
            <v>3164.8752211332298</v>
          </cell>
          <cell r="H13">
            <v>5647.36110389233</v>
          </cell>
        </row>
        <row r="18">
          <cell r="D18">
            <v>1392.8446000814399</v>
          </cell>
          <cell r="E18">
            <v>9967.8124483823794</v>
          </cell>
          <cell r="F18">
            <v>13685.671523571</v>
          </cell>
          <cell r="G18">
            <v>-4324.6646865606299</v>
          </cell>
          <cell r="H18">
            <v>-9436.2418676614798</v>
          </cell>
        </row>
        <row r="20">
          <cell r="D20">
            <v>0</v>
          </cell>
          <cell r="E20">
            <v>0</v>
          </cell>
          <cell r="F20">
            <v>0</v>
          </cell>
          <cell r="G20">
            <v>0</v>
          </cell>
          <cell r="H20">
            <v>0</v>
          </cell>
        </row>
        <row r="26">
          <cell r="D26">
            <v>509</v>
          </cell>
          <cell r="E26">
            <v>405</v>
          </cell>
          <cell r="F26">
            <v>-466</v>
          </cell>
          <cell r="G26">
            <v>794</v>
          </cell>
          <cell r="H26">
            <v>18</v>
          </cell>
        </row>
        <row r="30">
          <cell r="D30">
            <v>-2.9</v>
          </cell>
          <cell r="E30">
            <v>8279.9</v>
          </cell>
          <cell r="F30">
            <v>11752.7</v>
          </cell>
          <cell r="G30">
            <v>-8707.6</v>
          </cell>
          <cell r="H30">
            <v>-15113</v>
          </cell>
        </row>
        <row r="33">
          <cell r="D33">
            <v>2846.81717634201</v>
          </cell>
          <cell r="E33">
            <v>48.024036169052103</v>
          </cell>
        </row>
        <row r="34">
          <cell r="D34">
            <v>0</v>
          </cell>
          <cell r="E34">
            <v>0</v>
          </cell>
        </row>
        <row r="35">
          <cell r="D35">
            <v>0</v>
          </cell>
          <cell r="E35">
            <v>0</v>
          </cell>
        </row>
        <row r="36">
          <cell r="D36">
            <v>3043.29995691776</v>
          </cell>
          <cell r="E36">
            <v>12281.4410144091</v>
          </cell>
        </row>
        <row r="37">
          <cell r="D37">
            <v>52703.958890438102</v>
          </cell>
          <cell r="E37">
            <v>70348.150629401207</v>
          </cell>
        </row>
        <row r="39">
          <cell r="D39">
            <v>0</v>
          </cell>
          <cell r="E39">
            <v>0</v>
          </cell>
        </row>
        <row r="40">
          <cell r="D40">
            <v>0</v>
          </cell>
          <cell r="E40">
            <v>0</v>
          </cell>
        </row>
        <row r="42">
          <cell r="D42">
            <v>1005.700750947</v>
          </cell>
          <cell r="E42">
            <v>899.74444234371197</v>
          </cell>
        </row>
        <row r="43">
          <cell r="D43">
            <v>5048.8797467946997</v>
          </cell>
          <cell r="E43">
            <v>16588.067081451401</v>
          </cell>
        </row>
        <row r="45">
          <cell r="D45">
            <v>6232.1427142620096</v>
          </cell>
          <cell r="E45">
            <v>17620.583859086</v>
          </cell>
        </row>
        <row r="46">
          <cell r="D46">
            <v>0</v>
          </cell>
          <cell r="E46">
            <v>0</v>
          </cell>
        </row>
        <row r="47">
          <cell r="D47">
            <v>46471.8161761761</v>
          </cell>
          <cell r="E47">
            <v>52727.566770315199</v>
          </cell>
        </row>
        <row r="50">
          <cell r="D50">
            <v>0</v>
          </cell>
          <cell r="E50">
            <v>0</v>
          </cell>
        </row>
        <row r="52">
          <cell r="D52">
            <v>38985.19</v>
          </cell>
          <cell r="E52">
            <v>41754.17</v>
          </cell>
        </row>
      </sheetData>
      <sheetData sheetId="17">
        <row r="7">
          <cell r="D7" t="str">
            <v>03/2006</v>
          </cell>
          <cell r="E7" t="str">
            <v>03/2005</v>
          </cell>
          <cell r="F7" t="str">
            <v>@NA</v>
          </cell>
          <cell r="G7" t="str">
            <v>@NA</v>
          </cell>
          <cell r="H7" t="str">
            <v>@NA</v>
          </cell>
        </row>
        <row r="8">
          <cell r="D8">
            <v>0</v>
          </cell>
          <cell r="E8">
            <v>0</v>
          </cell>
          <cell r="F8" t="e">
            <v>#N/A</v>
          </cell>
          <cell r="G8" t="e">
            <v>#N/A</v>
          </cell>
          <cell r="H8" t="e">
            <v>#N/A</v>
          </cell>
        </row>
        <row r="9">
          <cell r="D9">
            <v>48459.291966915102</v>
          </cell>
          <cell r="E9">
            <v>13322.8194606304</v>
          </cell>
          <cell r="F9" t="e">
            <v>#N/A</v>
          </cell>
          <cell r="G9" t="e">
            <v>#N/A</v>
          </cell>
          <cell r="H9" t="e">
            <v>#N/A</v>
          </cell>
        </row>
        <row r="12">
          <cell r="D12">
            <v>2314</v>
          </cell>
          <cell r="E12">
            <v>2546</v>
          </cell>
          <cell r="F12" t="e">
            <v>#N/A</v>
          </cell>
          <cell r="G12" t="e">
            <v>#N/A</v>
          </cell>
          <cell r="H12" t="e">
            <v>#N/A</v>
          </cell>
        </row>
        <row r="13">
          <cell r="C13">
            <v>0</v>
          </cell>
          <cell r="D13">
            <v>0</v>
          </cell>
          <cell r="E13">
            <v>0</v>
          </cell>
          <cell r="F13">
            <v>0</v>
          </cell>
          <cell r="G13">
            <v>0</v>
          </cell>
          <cell r="H13">
            <v>0</v>
          </cell>
        </row>
        <row r="18">
          <cell r="D18">
            <v>99481.076718807206</v>
          </cell>
          <cell r="E18">
            <v>33966.841760873802</v>
          </cell>
          <cell r="F18" t="e">
            <v>#N/A</v>
          </cell>
          <cell r="G18" t="e">
            <v>#N/A</v>
          </cell>
          <cell r="H18" t="e">
            <v>#N/A</v>
          </cell>
        </row>
        <row r="20">
          <cell r="D20">
            <v>0</v>
          </cell>
          <cell r="E20">
            <v>0</v>
          </cell>
          <cell r="F20">
            <v>0</v>
          </cell>
          <cell r="G20">
            <v>0</v>
          </cell>
          <cell r="H20">
            <v>0</v>
          </cell>
        </row>
        <row r="26">
          <cell r="D26">
            <v>0</v>
          </cell>
          <cell r="E26">
            <v>0</v>
          </cell>
          <cell r="F26" t="e">
            <v>#N/A</v>
          </cell>
          <cell r="G26" t="e">
            <v>#N/A</v>
          </cell>
          <cell r="H26" t="e">
            <v>#N/A</v>
          </cell>
        </row>
        <row r="30">
          <cell r="D30">
            <v>99481</v>
          </cell>
          <cell r="E30">
            <v>33966.800000000003</v>
          </cell>
          <cell r="F30" t="e">
            <v>#N/A</v>
          </cell>
          <cell r="G30" t="e">
            <v>#N/A</v>
          </cell>
          <cell r="H30" t="e">
            <v>#N/A</v>
          </cell>
        </row>
        <row r="33">
          <cell r="D33">
            <v>746915.82666397095</v>
          </cell>
          <cell r="E33">
            <v>675769.72051811195</v>
          </cell>
        </row>
        <row r="34">
          <cell r="D34">
            <v>35450.158166885398</v>
          </cell>
          <cell r="E34">
            <v>12144.0404012203</v>
          </cell>
        </row>
        <row r="35">
          <cell r="D35">
            <v>0</v>
          </cell>
          <cell r="E35">
            <v>0</v>
          </cell>
        </row>
        <row r="36">
          <cell r="D36">
            <v>0</v>
          </cell>
          <cell r="E36">
            <v>0</v>
          </cell>
        </row>
        <row r="37">
          <cell r="D37">
            <v>2075010.96663761</v>
          </cell>
          <cell r="E37">
            <v>1333731.5673084301</v>
          </cell>
        </row>
        <row r="39">
          <cell r="D39">
            <v>788104.117658615</v>
          </cell>
          <cell r="E39">
            <v>645853.20053839695</v>
          </cell>
        </row>
        <row r="40">
          <cell r="D40">
            <v>267613.16136741597</v>
          </cell>
          <cell r="E40">
            <v>0</v>
          </cell>
        </row>
        <row r="42">
          <cell r="D42">
            <v>0</v>
          </cell>
          <cell r="E42">
            <v>0</v>
          </cell>
        </row>
        <row r="43">
          <cell r="D43">
            <v>0</v>
          </cell>
          <cell r="E43">
            <v>0</v>
          </cell>
        </row>
        <row r="45">
          <cell r="D45">
            <v>1058727.65026617</v>
          </cell>
          <cell r="E45">
            <v>646711.123939991</v>
          </cell>
        </row>
        <row r="46">
          <cell r="D46">
            <v>0</v>
          </cell>
          <cell r="E46">
            <v>0</v>
          </cell>
        </row>
        <row r="47">
          <cell r="D47">
            <v>1016283.31637144</v>
          </cell>
          <cell r="E47">
            <v>687020.44336843502</v>
          </cell>
        </row>
        <row r="50">
          <cell r="D50">
            <v>0</v>
          </cell>
          <cell r="E50">
            <v>0</v>
          </cell>
        </row>
        <row r="52">
          <cell r="D52">
            <v>63467.53</v>
          </cell>
          <cell r="E52">
            <v>62094.68</v>
          </cell>
        </row>
      </sheetData>
      <sheetData sheetId="18">
        <row r="7">
          <cell r="D7" t="str">
            <v>12/2005</v>
          </cell>
          <cell r="E7" t="str">
            <v>12/2004</v>
          </cell>
          <cell r="F7" t="str">
            <v>12/2003</v>
          </cell>
          <cell r="G7" t="str">
            <v>12/2002</v>
          </cell>
          <cell r="H7" t="str">
            <v>12/2001</v>
          </cell>
        </row>
        <row r="8">
          <cell r="D8">
            <v>17112.382637858402</v>
          </cell>
          <cell r="E8">
            <v>13442.3435328007</v>
          </cell>
          <cell r="F8">
            <v>6662.0437386632002</v>
          </cell>
          <cell r="G8">
            <v>-2724.0216739177699</v>
          </cell>
          <cell r="H8">
            <v>4495.7411295175498</v>
          </cell>
        </row>
        <row r="9">
          <cell r="D9" t="str">
            <v>N/A</v>
          </cell>
          <cell r="E9" t="str">
            <v>N/A</v>
          </cell>
          <cell r="F9" t="str">
            <v>N/A</v>
          </cell>
          <cell r="G9" t="e">
            <v>#N/A</v>
          </cell>
          <cell r="H9" t="e">
            <v>#N/A</v>
          </cell>
        </row>
        <row r="12">
          <cell r="D12">
            <v>10843</v>
          </cell>
          <cell r="E12">
            <v>4923</v>
          </cell>
          <cell r="F12">
            <v>4331</v>
          </cell>
          <cell r="G12">
            <v>3491</v>
          </cell>
          <cell r="H12" t="e">
            <v>#N/A</v>
          </cell>
        </row>
        <row r="13">
          <cell r="D13">
            <v>240.94792127609301</v>
          </cell>
          <cell r="E13">
            <v>327.27796012163202</v>
          </cell>
          <cell r="F13">
            <v>212.272505164146</v>
          </cell>
          <cell r="G13">
            <v>223.78477436304101</v>
          </cell>
          <cell r="H13">
            <v>539.62964731454804</v>
          </cell>
        </row>
        <row r="18">
          <cell r="D18">
            <v>18283.7378937006</v>
          </cell>
          <cell r="E18">
            <v>8927.3813549876195</v>
          </cell>
          <cell r="F18">
            <v>4500.0544086098698</v>
          </cell>
          <cell r="G18">
            <v>-4250.7043259739903</v>
          </cell>
          <cell r="H18">
            <v>1775.78256821632</v>
          </cell>
        </row>
        <row r="20">
          <cell r="D20">
            <v>0</v>
          </cell>
          <cell r="E20">
            <v>0</v>
          </cell>
          <cell r="F20">
            <v>0</v>
          </cell>
          <cell r="G20">
            <v>0</v>
          </cell>
          <cell r="H20">
            <v>0</v>
          </cell>
        </row>
        <row r="26">
          <cell r="D26">
            <v>1637</v>
          </cell>
          <cell r="E26">
            <v>2387</v>
          </cell>
          <cell r="F26">
            <v>2378</v>
          </cell>
          <cell r="G26">
            <v>1439</v>
          </cell>
          <cell r="H26">
            <v>1232</v>
          </cell>
        </row>
        <row r="30">
          <cell r="D30">
            <v>16854.7</v>
          </cell>
          <cell r="E30">
            <v>7134.4</v>
          </cell>
          <cell r="F30">
            <v>2828.9</v>
          </cell>
          <cell r="G30">
            <v>-5342.5</v>
          </cell>
          <cell r="H30">
            <v>369.4</v>
          </cell>
        </row>
        <row r="33">
          <cell r="D33">
            <v>777.274770140648</v>
          </cell>
          <cell r="E33">
            <v>1293.76109188795</v>
          </cell>
        </row>
        <row r="34">
          <cell r="D34">
            <v>29802.7903228998</v>
          </cell>
          <cell r="E34">
            <v>4828.1174492239998</v>
          </cell>
        </row>
        <row r="35">
          <cell r="D35">
            <v>3299.24472928047</v>
          </cell>
          <cell r="E35">
            <v>1831.6513227820401</v>
          </cell>
        </row>
        <row r="36">
          <cell r="D36">
            <v>0</v>
          </cell>
          <cell r="E36">
            <v>0</v>
          </cell>
        </row>
        <row r="37">
          <cell r="D37">
            <v>144011.37926101699</v>
          </cell>
          <cell r="E37">
            <v>58393.633639037602</v>
          </cell>
        </row>
        <row r="39">
          <cell r="D39">
            <v>2613.4140497446101</v>
          </cell>
          <cell r="E39">
            <v>768.76548981666599</v>
          </cell>
        </row>
        <row r="40">
          <cell r="D40">
            <v>2167.07979798317</v>
          </cell>
          <cell r="E40">
            <v>2608.3992018699601</v>
          </cell>
        </row>
        <row r="42">
          <cell r="D42">
            <v>0</v>
          </cell>
          <cell r="E42">
            <v>0</v>
          </cell>
        </row>
        <row r="43">
          <cell r="D43">
            <v>0</v>
          </cell>
          <cell r="E43">
            <v>0</v>
          </cell>
        </row>
        <row r="45">
          <cell r="D45">
            <v>49875.4939574003</v>
          </cell>
          <cell r="E45">
            <v>21701.660308778301</v>
          </cell>
        </row>
        <row r="46">
          <cell r="D46">
            <v>0</v>
          </cell>
          <cell r="E46">
            <v>0</v>
          </cell>
        </row>
        <row r="47">
          <cell r="D47">
            <v>94136.611050367399</v>
          </cell>
          <cell r="E47">
            <v>36692.587360203303</v>
          </cell>
        </row>
        <row r="50">
          <cell r="D50">
            <v>0</v>
          </cell>
          <cell r="E50">
            <v>0</v>
          </cell>
        </row>
        <row r="52">
          <cell r="D52">
            <v>2573.02</v>
          </cell>
          <cell r="E52">
            <v>2630.14</v>
          </cell>
        </row>
      </sheetData>
      <sheetData sheetId="19">
        <row r="7">
          <cell r="D7" t="str">
            <v>12/2005</v>
          </cell>
          <cell r="E7" t="str">
            <v>12/2004</v>
          </cell>
          <cell r="F7" t="str">
            <v>12/2003</v>
          </cell>
          <cell r="G7" t="str">
            <v>12/2002</v>
          </cell>
          <cell r="H7" t="str">
            <v>12/2001</v>
          </cell>
        </row>
        <row r="8">
          <cell r="D8">
            <v>7113.0439049005499</v>
          </cell>
          <cell r="E8">
            <v>7887.2146299481401</v>
          </cell>
          <cell r="F8">
            <v>4746.6831573844001</v>
          </cell>
          <cell r="G8">
            <v>4452.1709422469103</v>
          </cell>
          <cell r="H8">
            <v>4351.5115627646401</v>
          </cell>
        </row>
        <row r="9">
          <cell r="D9">
            <v>1394.1595083475099</v>
          </cell>
          <cell r="E9">
            <v>1066.5700126290301</v>
          </cell>
          <cell r="F9">
            <v>836.81993365287803</v>
          </cell>
          <cell r="G9">
            <v>784.15150046348595</v>
          </cell>
          <cell r="H9">
            <v>859.04537075758003</v>
          </cell>
        </row>
        <row r="12">
          <cell r="D12" t="str">
            <v>N/A</v>
          </cell>
          <cell r="E12" t="str">
            <v>N/A</v>
          </cell>
          <cell r="F12" t="str">
            <v>N/A</v>
          </cell>
          <cell r="G12" t="str">
            <v>N/A</v>
          </cell>
          <cell r="H12" t="str">
            <v>N/A</v>
          </cell>
        </row>
        <row r="13">
          <cell r="C13">
            <v>0</v>
          </cell>
          <cell r="D13">
            <v>0</v>
          </cell>
          <cell r="E13">
            <v>0</v>
          </cell>
          <cell r="F13">
            <v>0</v>
          </cell>
          <cell r="G13">
            <v>0</v>
          </cell>
          <cell r="H13">
            <v>0</v>
          </cell>
        </row>
        <row r="18">
          <cell r="D18">
            <v>76916.092146635099</v>
          </cell>
          <cell r="E18">
            <v>36843.0246964693</v>
          </cell>
          <cell r="F18">
            <v>41634.859220981598</v>
          </cell>
          <cell r="G18">
            <v>-14807.7962960601</v>
          </cell>
          <cell r="H18">
            <v>-4330.4047968983696</v>
          </cell>
        </row>
        <row r="20">
          <cell r="D20">
            <v>0</v>
          </cell>
          <cell r="E20">
            <v>0</v>
          </cell>
          <cell r="F20">
            <v>0</v>
          </cell>
          <cell r="G20">
            <v>0</v>
          </cell>
          <cell r="H20">
            <v>0</v>
          </cell>
        </row>
        <row r="26">
          <cell r="D26">
            <v>2136</v>
          </cell>
          <cell r="E26">
            <v>2379</v>
          </cell>
          <cell r="F26">
            <v>1642</v>
          </cell>
          <cell r="G26">
            <v>1624</v>
          </cell>
          <cell r="H26">
            <v>-158</v>
          </cell>
        </row>
        <row r="30">
          <cell r="D30">
            <v>75365.899999999994</v>
          </cell>
          <cell r="E30">
            <v>35382</v>
          </cell>
          <cell r="F30">
            <v>40627.5</v>
          </cell>
          <cell r="G30">
            <v>-15787.4</v>
          </cell>
          <cell r="H30">
            <v>-4219.2</v>
          </cell>
        </row>
        <row r="33">
          <cell r="D33">
            <v>6618.8103675842303</v>
          </cell>
          <cell r="E33">
            <v>3059.0971807241399</v>
          </cell>
        </row>
        <row r="34">
          <cell r="D34">
            <v>1450.76775491238</v>
          </cell>
          <cell r="E34">
            <v>267.10302561521502</v>
          </cell>
        </row>
        <row r="35">
          <cell r="D35">
            <v>0</v>
          </cell>
          <cell r="E35">
            <v>0</v>
          </cell>
        </row>
        <row r="36">
          <cell r="D36">
            <v>0</v>
          </cell>
          <cell r="E36">
            <v>0</v>
          </cell>
        </row>
        <row r="37">
          <cell r="D37">
            <v>447520.12195229501</v>
          </cell>
          <cell r="E37">
            <v>308350.48709958798</v>
          </cell>
        </row>
        <row r="39">
          <cell r="D39">
            <v>193.04863572120701</v>
          </cell>
          <cell r="E39">
            <v>128.33225828409201</v>
          </cell>
        </row>
        <row r="40">
          <cell r="D40">
            <v>0</v>
          </cell>
          <cell r="E40">
            <v>0</v>
          </cell>
        </row>
        <row r="42">
          <cell r="D42">
            <v>0</v>
          </cell>
          <cell r="E42">
            <v>0</v>
          </cell>
        </row>
        <row r="43">
          <cell r="D43">
            <v>0</v>
          </cell>
          <cell r="E43">
            <v>0</v>
          </cell>
        </row>
        <row r="45">
          <cell r="D45">
            <v>40927.036519646703</v>
          </cell>
          <cell r="E45">
            <v>26332.6741459966</v>
          </cell>
        </row>
        <row r="46">
          <cell r="D46">
            <v>1053.0585354566599</v>
          </cell>
          <cell r="E46">
            <v>890.95744866132702</v>
          </cell>
        </row>
        <row r="47">
          <cell r="D47">
            <v>406593.08543264901</v>
          </cell>
          <cell r="E47">
            <v>282017.812953591</v>
          </cell>
        </row>
        <row r="50">
          <cell r="D50">
            <v>0</v>
          </cell>
          <cell r="E50">
            <v>0</v>
          </cell>
        </row>
        <row r="52">
          <cell r="D52">
            <v>5615.54</v>
          </cell>
          <cell r="E52">
            <v>5615.54</v>
          </cell>
        </row>
      </sheetData>
      <sheetData sheetId="20">
        <row r="7">
          <cell r="D7" t="str">
            <v>12/2005</v>
          </cell>
          <cell r="E7" t="str">
            <v>12/2004</v>
          </cell>
          <cell r="F7" t="str">
            <v>12/2003</v>
          </cell>
          <cell r="G7" t="str">
            <v>12/2002</v>
          </cell>
          <cell r="H7" t="str">
            <v>12/2001</v>
          </cell>
        </row>
        <row r="8">
          <cell r="D8">
            <v>2636010.55782616</v>
          </cell>
          <cell r="E8">
            <v>2171581.17291677</v>
          </cell>
          <cell r="F8">
            <v>2125166.5649724002</v>
          </cell>
          <cell r="G8">
            <v>2584159.2392874998</v>
          </cell>
          <cell r="H8">
            <v>3291229.3549418398</v>
          </cell>
        </row>
        <row r="9">
          <cell r="D9">
            <v>432925.303404629</v>
          </cell>
          <cell r="E9">
            <v>418399.95339989697</v>
          </cell>
          <cell r="F9">
            <v>440993.19037902402</v>
          </cell>
          <cell r="G9">
            <v>578236.81187975395</v>
          </cell>
          <cell r="H9">
            <v>938060.61998963403</v>
          </cell>
        </row>
        <row r="12">
          <cell r="D12">
            <v>1782025</v>
          </cell>
          <cell r="E12">
            <v>1688908</v>
          </cell>
          <cell r="F12">
            <v>1462800</v>
          </cell>
          <cell r="G12">
            <v>1465102</v>
          </cell>
          <cell r="H12">
            <v>1470559</v>
          </cell>
        </row>
        <row r="13">
          <cell r="D13">
            <v>21286.933192312699</v>
          </cell>
          <cell r="E13">
            <v>17827.482672691302</v>
          </cell>
          <cell r="F13">
            <v>20046.766655683499</v>
          </cell>
          <cell r="G13">
            <v>26095.851848423499</v>
          </cell>
          <cell r="H13">
            <v>35996.189078092597</v>
          </cell>
        </row>
        <row r="18">
          <cell r="D18">
            <v>812172.50485360599</v>
          </cell>
          <cell r="E18">
            <v>565984.31845736504</v>
          </cell>
          <cell r="F18">
            <v>565880.75705504406</v>
          </cell>
          <cell r="G18">
            <v>638953.382862926</v>
          </cell>
          <cell r="H18">
            <v>768448.05054902995</v>
          </cell>
        </row>
        <row r="20">
          <cell r="D20">
            <v>17549</v>
          </cell>
          <cell r="E20">
            <v>15229</v>
          </cell>
          <cell r="F20">
            <v>16411</v>
          </cell>
          <cell r="G20">
            <v>303965</v>
          </cell>
          <cell r="H20" t="e">
            <v>#N/A</v>
          </cell>
        </row>
        <row r="26">
          <cell r="D26">
            <v>64571</v>
          </cell>
          <cell r="E26">
            <v>39932</v>
          </cell>
          <cell r="F26">
            <v>28680</v>
          </cell>
          <cell r="G26">
            <v>32155</v>
          </cell>
          <cell r="H26">
            <v>37550</v>
          </cell>
        </row>
        <row r="30">
          <cell r="D30">
            <v>217090.4</v>
          </cell>
          <cell r="E30">
            <v>141064.6</v>
          </cell>
          <cell r="F30">
            <v>326557.09999999998</v>
          </cell>
          <cell r="G30">
            <v>160236.29999999999</v>
          </cell>
          <cell r="H30">
            <v>185800</v>
          </cell>
        </row>
        <row r="33">
          <cell r="D33">
            <v>75.452509224414797</v>
          </cell>
          <cell r="E33">
            <v>0</v>
          </cell>
        </row>
        <row r="34">
          <cell r="D34">
            <v>391.67482316493999</v>
          </cell>
          <cell r="E34">
            <v>468.64090716838803</v>
          </cell>
        </row>
        <row r="35">
          <cell r="D35">
            <v>0</v>
          </cell>
          <cell r="E35">
            <v>0</v>
          </cell>
        </row>
        <row r="36">
          <cell r="D36">
            <v>0</v>
          </cell>
          <cell r="E36">
            <v>0</v>
          </cell>
        </row>
        <row r="37">
          <cell r="D37">
            <v>1167440.2206462601</v>
          </cell>
          <cell r="E37">
            <v>958945.23686814297</v>
          </cell>
        </row>
        <row r="39">
          <cell r="D39">
            <v>6958.5864686965897</v>
          </cell>
          <cell r="E39">
            <v>5720.8032875060999</v>
          </cell>
        </row>
        <row r="40">
          <cell r="D40">
            <v>0</v>
          </cell>
          <cell r="E40">
            <v>0</v>
          </cell>
        </row>
        <row r="42">
          <cell r="D42">
            <v>0</v>
          </cell>
          <cell r="E42">
            <v>0</v>
          </cell>
        </row>
        <row r="43">
          <cell r="D43">
            <v>0</v>
          </cell>
          <cell r="E43">
            <v>0</v>
          </cell>
        </row>
        <row r="45">
          <cell r="D45">
            <v>6958.5864686965997</v>
          </cell>
          <cell r="E45">
            <v>5720.8032875060999</v>
          </cell>
        </row>
        <row r="46">
          <cell r="D46">
            <v>1450.5532953143099</v>
          </cell>
          <cell r="E46">
            <v>1241.12591898441</v>
          </cell>
        </row>
        <row r="47">
          <cell r="D47">
            <v>1160481.63417757</v>
          </cell>
          <cell r="E47">
            <v>953224.43358063698</v>
          </cell>
        </row>
        <row r="50">
          <cell r="D50">
            <v>0</v>
          </cell>
          <cell r="E50">
            <v>0</v>
          </cell>
        </row>
        <row r="52">
          <cell r="D52">
            <v>83203.259999999995</v>
          </cell>
          <cell r="E52">
            <v>81371</v>
          </cell>
        </row>
      </sheetData>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5">
          <cell r="A5" t="str">
            <v xml:space="preserve">3i Group plc is an investment trust engaged in private equity and </v>
          </cell>
          <cell r="B5" t="str">
            <v xml:space="preserve">Intermediate Capital Group PLC, along with its subsidiaries, is engaged </v>
          </cell>
          <cell r="C5" t="str">
            <v xml:space="preserve">United Corporations Limited (United) is a closed-end investment </v>
          </cell>
        </row>
        <row r="6">
          <cell r="A6" t="str">
            <v xml:space="preserve">venture capital activities. It focuses on buyouts, growth capital and </v>
          </cell>
          <cell r="B6" t="str">
            <v xml:space="preserve">in providing mezzanine capital to companies in Europe and the Asia </v>
          </cell>
          <cell r="C6" t="str">
            <v xml:space="preserve">corporation with an investment portfolio that is comprised of global </v>
          </cell>
        </row>
        <row r="7">
          <cell r="A7" t="str">
            <v xml:space="preserve">venture capital, and invests across Europe, the United States and Asia. </v>
          </cell>
          <cell r="B7" t="str">
            <v xml:space="preserve">Pacific Region, along with the management of third party funds. The </v>
          </cell>
          <cell r="C7" t="str">
            <v xml:space="preserve">investments. The majority of the investment portfolio is managed by two </v>
          </cell>
        </row>
        <row r="8">
          <cell r="A8" t="str">
            <v xml:space="preserve">Its Buyouts business line invests in European mid-market buyout </v>
          </cell>
          <cell r="B8" t="str">
            <v xml:space="preserve">Company is an international business operating in six countries, with </v>
          </cell>
          <cell r="C8" t="str">
            <v xml:space="preserve">external investment managers, Jarislowsky Fraser Limited (Jarislowsky) </v>
          </cell>
        </row>
        <row r="9">
          <cell r="A9" t="str">
            <v xml:space="preserve">transactions with a value of up to â‚¬1billion and targets around 15 </v>
          </cell>
          <cell r="B9" t="str">
            <v xml:space="preserve">investments in a further nine countries. Some of its wholly owned </v>
          </cell>
          <cell r="C9" t="str">
            <v xml:space="preserve">and Sanford C. Bernstein &amp; Co. Inc., LLC (Bernstein), a wholly owned </v>
          </cell>
        </row>
        <row r="10">
          <cell r="A10" t="str">
            <v xml:space="preserve">investments per year. Its Growth Capital business makes minority </v>
          </cell>
          <cell r="B10" t="str">
            <v xml:space="preserve">subsidiaries include Intermediate Capital Investments Ltd, which is an </v>
          </cell>
          <cell r="C10" t="str">
            <v xml:space="preserve">subsidiary of Alliance Capital Management L.P. Jarislowsky, which </v>
          </cell>
        </row>
        <row r="11">
          <cell r="A11" t="str">
            <v xml:space="preserve">investments across a range of sectors, business sizes and funding </v>
          </cell>
          <cell r="B11" t="str">
            <v xml:space="preserve">investment company; Intermediate Capital Managers Ltd, which is an </v>
          </cell>
          <cell r="C11" t="str">
            <v xml:space="preserve">manages approximately 66% of the investment portfolio, achieved a </v>
          </cell>
        </row>
        <row r="12">
          <cell r="A12" t="str">
            <v xml:space="preserve">needs, and targets investments of between â‚¬10 million and â‚¬150 </v>
          </cell>
          <cell r="B12" t="str">
            <v xml:space="preserve">advisory company; Intermediate Finance PLC, which is engaged in </v>
          </cell>
          <cell r="C12" t="str">
            <v xml:space="preserve">return of 15.5% during the fiscal year ended March 31, 2006 (fiscal </v>
          </cell>
        </row>
        <row r="13">
          <cell r="A13" t="str">
            <v xml:space="preserve">million. This business line invests in businesses in Europe, Asia and </v>
          </cell>
          <cell r="B13" t="str">
            <v xml:space="preserve">providing mezzanine finance; Mezzanine Finance (Guernsey) Ltd, which is </v>
          </cell>
          <cell r="C13" t="str">
            <v xml:space="preserve">2006). Bernstein, which manages approximately 30% of the investment </v>
          </cell>
        </row>
        <row r="14">
          <cell r="A14" t="str">
            <v xml:space="preserve">the United States. The Company's Venture Capital business invests in </v>
          </cell>
          <cell r="B14" t="str">
            <v xml:space="preserve">a holding company for loans and investments; Intermediate Capital Asia </v>
          </cell>
          <cell r="C14" t="str">
            <v xml:space="preserve">portfolio, achieved a return of 23.3%. The Company's management is </v>
          </cell>
        </row>
        <row r="15">
          <cell r="A15" t="str">
            <v xml:space="preserve">early and late-stage technology companies, typically in the â‚¬2 </v>
          </cell>
          <cell r="B15" t="str">
            <v xml:space="preserve">Pacific Ltd, which is a provider of mezzanine finance to companies in </v>
          </cell>
          <cell r="C15" t="str">
            <v xml:space="preserve">responsible for investment decisions regarding two investments in the </v>
          </cell>
        </row>
        <row r="16">
          <cell r="A16" t="str">
            <v xml:space="preserve">million to â‚¬50 million range in Europe and the United States. As of </v>
          </cell>
          <cell r="B16" t="str">
            <v xml:space="preserve">the Asia Pacific Region; Intermediate Capital Ltd, which is a general </v>
          </cell>
          <cell r="C16" t="str">
            <v xml:space="preserve">portfolio, Algoma Central Corporation and The Emerging Markets </v>
          </cell>
        </row>
        <row r="17">
          <cell r="A17" t="str">
            <v xml:space="preserve">March 31, 2006, 3i's Smaller Minority Investments consisted of 526 </v>
          </cell>
          <cell r="B17" t="str">
            <v xml:space="preserve">partner in a number of partnerships, and Intermediate Capital Group </v>
          </cell>
          <cell r="C17" t="str">
            <v>Investors Fund.</v>
          </cell>
        </row>
        <row r="18">
          <cell r="A18" t="str">
            <v xml:space="preserve">investments valued at Â£564 million. On June 19, 2006, the Company sold </v>
          </cell>
          <cell r="B18" t="str">
            <v>SAS, which is an advisory company.</v>
          </cell>
        </row>
        <row r="19">
          <cell r="A19" t="str">
            <v>its 48.7% stake in Atea to Ementor ASA.</v>
          </cell>
        </row>
        <row r="54">
          <cell r="A54" t="str">
            <v xml:space="preserve">Mithras Investment Trust plc is an investment company. It provides </v>
          </cell>
          <cell r="B54" t="str">
            <v xml:space="preserve">Apollo Investment Corporation (Apollo Investment) is a closed-end, </v>
          </cell>
          <cell r="C54" t="str">
            <v xml:space="preserve">Senvest Capital Inc., along with its subsidiaries, has business </v>
          </cell>
        </row>
        <row r="55">
          <cell r="A55" t="str">
            <v xml:space="preserve">equity finance in for United Kingdom mid-market buyouts valued at over </v>
          </cell>
          <cell r="B55" t="str">
            <v xml:space="preserve">non-diversified management investment company that has filed an </v>
          </cell>
          <cell r="C55" t="str">
            <v xml:space="preserve">activities in merchant banking, asset management, real estate and </v>
          </cell>
        </row>
        <row r="56">
          <cell r="A56" t="str">
            <v xml:space="preserve">Â£50 million and focuses on business in the leisure, consumer and </v>
          </cell>
          <cell r="B56" t="str">
            <v xml:space="preserve">election to be treated as a business development company (BDC) under </v>
          </cell>
          <cell r="C56" t="str">
            <v xml:space="preserve">electronic security. The Company is managed as one operating segment, </v>
          </cell>
        </row>
        <row r="57">
          <cell r="A57" t="str">
            <v xml:space="preserve">support services sectors. Its primary objective is to achieve over the </v>
          </cell>
          <cell r="B57" t="str">
            <v xml:space="preserve">the Investment Company Act of 1940 (the 1940 Act). The Company's </v>
          </cell>
          <cell r="C57" t="str">
            <v xml:space="preserve">for which its investments in equity holdings and real estate holdings </v>
          </cell>
        </row>
        <row r="58">
          <cell r="A58" t="str">
            <v xml:space="preserve">longer term a total return in excess of the Financial Times Stock </v>
          </cell>
          <cell r="B58" t="str">
            <v xml:space="preserve">investment objective is to generate both current income and capital </v>
          </cell>
          <cell r="C58" t="str">
            <v xml:space="preserve">are primarily in the United States. Through its Senvest Fund Management </v>
          </cell>
        </row>
        <row r="59">
          <cell r="A59" t="str">
            <v xml:space="preserve">Exchange (FTSE) All-Share Index with dividends reinvested. During the </v>
          </cell>
          <cell r="B59" t="str">
            <v xml:space="preserve">appreciation through debt and equity investments. It intends to invest </v>
          </cell>
          <cell r="C59" t="str">
            <v xml:space="preserve">subsidiary, Senvest Capital Inc. provides investment advisory services </v>
          </cell>
        </row>
        <row r="60">
          <cell r="A60" t="str">
            <v xml:space="preserve">year ended December 31, 2005, the Company's investment included LM </v>
          </cell>
          <cell r="B60" t="str">
            <v xml:space="preserve">primarily in middle-market companies in the form of mezzanine and </v>
          </cell>
          <cell r="C60" t="str">
            <v xml:space="preserve">to the manager of two funds in return for a percentage of the fees </v>
          </cell>
        </row>
        <row r="61">
          <cell r="A61" t="str">
            <v xml:space="preserve">Group, Tragus Group, LCC Group, Vue Entertainment, General Electric, </v>
          </cell>
          <cell r="B61" t="str">
            <v xml:space="preserve">senior secured loans, as well as by making direct equity investments in </v>
          </cell>
          <cell r="C61" t="str">
            <v xml:space="preserve">generated. Through its subsidiary, Pennsylvania Properties (PPI), the </v>
          </cell>
        </row>
        <row r="62">
          <cell r="A62" t="str">
            <v>KFW International Finance, Craegmoor Healthcare and Classic Hospitals.</v>
          </cell>
          <cell r="B62" t="str">
            <v xml:space="preserve">such companies. During fiscal year ended March 31, 2006 (fiscal 2006), </v>
          </cell>
          <cell r="C62" t="str">
            <v xml:space="preserve">Company has a portfolio of minority interests in real estate holdings. </v>
          </cell>
        </row>
        <row r="63">
          <cell r="B63" t="str">
            <v xml:space="preserve">Apollo Investment invested $1.1 billion across 26 new and 10 existing </v>
          </cell>
          <cell r="C63" t="str">
            <v>PPI invests as a limited partner in selected properties.</v>
          </cell>
        </row>
        <row r="64">
          <cell r="B64" t="str">
            <v xml:space="preserve">portfolio companies. Investments sold or prepaid, during fiscal 2006, </v>
          </cell>
        </row>
        <row r="65">
          <cell r="B65" t="str">
            <v>totaled $452.3 million.</v>
          </cell>
        </row>
        <row r="103">
          <cell r="A103" t="str">
            <v xml:space="preserve">Economic Investment Trust Limited (Economic) is a closed-end investment </v>
          </cell>
          <cell r="B103" t="str">
            <v xml:space="preserve">AllianceBernstein Holding L.P., formerly known as, Alliance Capital </v>
          </cell>
        </row>
        <row r="104">
          <cell r="A104" t="str">
            <v xml:space="preserve">corporation. The objective of the Company is to earn an above average </v>
          </cell>
          <cell r="B104" t="str">
            <v xml:space="preserve">Management Holding L.P. (Alliance Holding) provides diversified </v>
          </cell>
        </row>
        <row r="105">
          <cell r="A105" t="str">
            <v xml:space="preserve">rate of return primarily through long-term capital appreciation and </v>
          </cell>
          <cell r="B105" t="str">
            <v xml:space="preserve">investment management and related services globally to a range of </v>
          </cell>
        </row>
        <row r="106">
          <cell r="A106" t="str">
            <v xml:space="preserve">dividend income. Its wholly owned subsidiaries include Econos Foreign </v>
          </cell>
          <cell r="B106" t="str">
            <v xml:space="preserve">clients. Institutional investors consist of unaffiliated corporate and </v>
          </cell>
        </row>
        <row r="107">
          <cell r="A107" t="str">
            <v xml:space="preserve">Investment Company Limited, Econos Canadian Investment Company Limited </v>
          </cell>
          <cell r="B107" t="str">
            <v xml:space="preserve">public employee pension funds, endowment funds, domestic and foreign </v>
          </cell>
        </row>
        <row r="108">
          <cell r="A108" t="str">
            <v xml:space="preserve">and Econos N.V.G. Investment Company Limited. Economic has always been </v>
          </cell>
          <cell r="B108" t="str">
            <v xml:space="preserve">institutions and governments and affiliates. The Company provides </v>
          </cell>
        </row>
        <row r="109">
          <cell r="A109" t="str">
            <v xml:space="preserve">an investment vehicle for long-term growth through investments in </v>
          </cell>
          <cell r="B109" t="str">
            <v xml:space="preserve">retail services to individual investors primarily by means of retail </v>
          </cell>
        </row>
        <row r="110">
          <cell r="A110" t="str">
            <v xml:space="preserve">common equities. From time to time, however, assets of the Company may </v>
          </cell>
          <cell r="B110" t="str">
            <v xml:space="preserve">mutual funds sponsored by AllianceBernstein, its subsidiaries and </v>
          </cell>
        </row>
        <row r="111">
          <cell r="A111" t="str">
            <v xml:space="preserve">be invested in interest bearing short-term securities pending the </v>
          </cell>
          <cell r="B111" t="str">
            <v xml:space="preserve">affiliated joint venture companies, sub-advisory relationships in </v>
          </cell>
        </row>
        <row r="112">
          <cell r="A112" t="str">
            <v xml:space="preserve">selection of suitable equity investments. The investment portfolio of </v>
          </cell>
          <cell r="B112" t="str">
            <v xml:space="preserve">respect of mutual funds sponsored by third parties, separately managed </v>
          </cell>
        </row>
        <row r="113">
          <cell r="A113" t="str">
            <v xml:space="preserve">Economic consists of a mix of high-yielding and low-yielding foreign </v>
          </cell>
          <cell r="B113" t="str">
            <v xml:space="preserve">account programs and other investment vehicles. Private clients consist </v>
          </cell>
        </row>
        <row r="114">
          <cell r="A114" t="str">
            <v xml:space="preserve">and Canadian investments. As of December 31, 2005, the Company managed </v>
          </cell>
          <cell r="B114" t="str">
            <v xml:space="preserve">of high-net-worth individuals, trusts and estates, charitable </v>
          </cell>
        </row>
        <row r="115">
          <cell r="A115" t="str">
            <v xml:space="preserve">all of the Canadian equities in the portfolio except for Canadian </v>
          </cell>
          <cell r="B115" t="str">
            <v xml:space="preserve">foundations, partnerships, private and family corporations, and other </v>
          </cell>
        </row>
        <row r="116">
          <cell r="A116" t="str">
            <v>Natural Resources Limited.</v>
          </cell>
          <cell r="B116" t="str">
            <v xml:space="preserve">entities, by means of separately managed accounts, hedge funds, mutual </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4"/>
      <sheetName val="15"/>
      <sheetName val="16"/>
      <sheetName val="17"/>
      <sheetName val="18"/>
      <sheetName val="19"/>
      <sheetName val="20"/>
      <sheetName val="Company Descriptions"/>
      <sheetName val="11"/>
      <sheetName val="12"/>
      <sheetName val="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en Items"/>
      <sheetName val="Control Worksheet"/>
      <sheetName val="Benchmark Control Worksheet"/>
      <sheetName val="EBITDA Bridge"/>
      <sheetName val="Share Reconciliation"/>
      <sheetName val="Change Doc"/>
      <sheetName val="General Assumptions"/>
      <sheetName val="WACC-Support"/>
      <sheetName val="Ratings Sheet"/>
      <sheetName val="Internal Debt Ratings"/>
      <sheetName val="Stock Averages"/>
      <sheetName val="__FDSCACHE__"/>
      <sheetName val="WACC"/>
      <sheetName val="Moving Average"/>
      <sheetName val="Foreign Currency Translation"/>
      <sheetName val="1"/>
      <sheetName val="2"/>
      <sheetName val="3"/>
      <sheetName val="4"/>
      <sheetName val="5"/>
      <sheetName val="6"/>
      <sheetName val="7"/>
      <sheetName val="8"/>
      <sheetName val="Valuation Summary"/>
      <sheetName val="Projections"/>
      <sheetName val="Financials"/>
      <sheetName val="Comparable Cos."/>
      <sheetName val="Transactions"/>
      <sheetName val="Performance Graphs"/>
      <sheetName val="Company Descriptions"/>
      <sheetName val="__APW_ACTIVE_FIELD_RESTORE__"/>
      <sheetName val="14"/>
      <sheetName val="15"/>
      <sheetName val="16"/>
      <sheetName val="17"/>
      <sheetName val="18"/>
      <sheetName val="19"/>
      <sheetName val="20"/>
      <sheetName val="11"/>
      <sheetName val="12"/>
      <sheetName val="13"/>
    </sheetNames>
    <sheetDataSet>
      <sheetData sheetId="0">
        <row r="7">
          <cell r="D7" t="str">
            <v>11/2005</v>
          </cell>
        </row>
      </sheetData>
      <sheetData sheetId="1">
        <row r="7">
          <cell r="D7" t="str">
            <v>09/2006</v>
          </cell>
        </row>
      </sheetData>
      <sheetData sheetId="2">
        <row r="7">
          <cell r="D7" t="str">
            <v>12/2005</v>
          </cell>
        </row>
      </sheetData>
      <sheetData sheetId="3"/>
      <sheetData sheetId="4"/>
      <sheetData sheetId="5"/>
      <sheetData sheetId="6">
        <row r="7">
          <cell r="D7" t="str">
            <v>03/2006</v>
          </cell>
        </row>
      </sheetData>
      <sheetData sheetId="7">
        <row r="7">
          <cell r="D7" t="str">
            <v>12/2005</v>
          </cell>
        </row>
      </sheetData>
      <sheetData sheetId="8">
        <row r="7">
          <cell r="D7" t="str">
            <v>12/2005</v>
          </cell>
        </row>
      </sheetData>
      <sheetData sheetId="9">
        <row r="7">
          <cell r="D7" t="str">
            <v>03/2006</v>
          </cell>
        </row>
      </sheetData>
      <sheetData sheetId="10">
        <row r="8">
          <cell r="A8" t="str">
            <v>12/08/2006</v>
          </cell>
        </row>
        <row r="9">
          <cell r="A9" t="str">
            <v>12/07/2006</v>
          </cell>
        </row>
        <row r="10">
          <cell r="A10" t="str">
            <v>12/06/2006</v>
          </cell>
        </row>
        <row r="11">
          <cell r="A11" t="str">
            <v>12/05/2006</v>
          </cell>
        </row>
        <row r="12">
          <cell r="A12" t="str">
            <v>12/04/2006</v>
          </cell>
        </row>
        <row r="13">
          <cell r="A13" t="str">
            <v>12/01/2006</v>
          </cell>
        </row>
        <row r="14">
          <cell r="A14" t="str">
            <v>11/30/2006</v>
          </cell>
        </row>
        <row r="15">
          <cell r="A15" t="str">
            <v>11/29/2006</v>
          </cell>
        </row>
        <row r="16">
          <cell r="A16" t="str">
            <v>11/28/2006</v>
          </cell>
        </row>
        <row r="17">
          <cell r="A17" t="str">
            <v>11/27/2006</v>
          </cell>
        </row>
        <row r="18">
          <cell r="A18" t="str">
            <v>11/24/2006</v>
          </cell>
        </row>
        <row r="19">
          <cell r="A19" t="str">
            <v>11/22/2006</v>
          </cell>
        </row>
        <row r="20">
          <cell r="A20" t="str">
            <v>11/21/2006</v>
          </cell>
        </row>
        <row r="21">
          <cell r="A21" t="str">
            <v>11/20/2006</v>
          </cell>
        </row>
        <row r="22">
          <cell r="A22" t="str">
            <v>11/17/2006</v>
          </cell>
        </row>
      </sheetData>
      <sheetData sheetId="11">
        <row r="7">
          <cell r="D7" t="str">
            <v>06/2006</v>
          </cell>
        </row>
      </sheetData>
      <sheetData sheetId="12">
        <row r="7">
          <cell r="D7" t="str">
            <v>03/2006</v>
          </cell>
        </row>
      </sheetData>
      <sheetData sheetId="13">
        <row r="7">
          <cell r="D7" t="str">
            <v>06/2006</v>
          </cell>
        </row>
      </sheetData>
      <sheetData sheetId="14">
        <row r="7">
          <cell r="D7" t="str">
            <v>11/2005</v>
          </cell>
        </row>
      </sheetData>
      <sheetData sheetId="15">
        <row r="7">
          <cell r="D7" t="str">
            <v>03/2006</v>
          </cell>
        </row>
        <row r="8">
          <cell r="D8">
            <v>46564</v>
          </cell>
          <cell r="E8">
            <v>45364</v>
          </cell>
          <cell r="F8">
            <v>40798</v>
          </cell>
          <cell r="G8">
            <v>36827</v>
          </cell>
          <cell r="H8">
            <v>34696</v>
          </cell>
        </row>
        <row r="9">
          <cell r="D9">
            <v>32198</v>
          </cell>
          <cell r="E9">
            <v>31965</v>
          </cell>
          <cell r="F9">
            <v>29673</v>
          </cell>
          <cell r="G9">
            <v>26254</v>
          </cell>
          <cell r="H9">
            <v>23726</v>
          </cell>
        </row>
        <row r="12">
          <cell r="D12">
            <v>12194</v>
          </cell>
          <cell r="E12">
            <v>11396</v>
          </cell>
          <cell r="F12">
            <v>10956</v>
          </cell>
          <cell r="G12">
            <v>11256</v>
          </cell>
          <cell r="H12">
            <v>10979</v>
          </cell>
        </row>
        <row r="13">
          <cell r="D13">
            <v>1370</v>
          </cell>
          <cell r="E13">
            <v>1517</v>
          </cell>
          <cell r="F13">
            <v>1682</v>
          </cell>
          <cell r="G13">
            <v>1944</v>
          </cell>
          <cell r="H13">
            <v>2096</v>
          </cell>
        </row>
        <row r="18">
          <cell r="D18">
            <v>1484</v>
          </cell>
          <cell r="E18">
            <v>1651</v>
          </cell>
          <cell r="F18">
            <v>472</v>
          </cell>
          <cell r="G18">
            <v>-9405</v>
          </cell>
          <cell r="H18">
            <v>222</v>
          </cell>
        </row>
        <row r="20">
          <cell r="D20">
            <v>3088</v>
          </cell>
          <cell r="E20">
            <v>2926</v>
          </cell>
          <cell r="F20">
            <v>2879</v>
          </cell>
          <cell r="G20">
            <v>2919</v>
          </cell>
          <cell r="H20">
            <v>2935</v>
          </cell>
        </row>
        <row r="33">
          <cell r="D33">
            <v>817</v>
          </cell>
          <cell r="E33">
            <v>1781</v>
          </cell>
        </row>
        <row r="34">
          <cell r="D34">
            <v>6212</v>
          </cell>
          <cell r="E34">
            <v>6061</v>
          </cell>
        </row>
        <row r="35">
          <cell r="D35">
            <v>1048</v>
          </cell>
          <cell r="E35">
            <v>783</v>
          </cell>
        </row>
        <row r="37">
          <cell r="D37">
            <v>34125</v>
          </cell>
          <cell r="E37">
            <v>32871</v>
          </cell>
        </row>
        <row r="39">
          <cell r="D39">
            <v>2141</v>
          </cell>
          <cell r="E39">
            <v>3575</v>
          </cell>
        </row>
      </sheetData>
      <sheetData sheetId="16">
        <row r="7">
          <cell r="D7" t="str">
            <v>12/2005</v>
          </cell>
        </row>
        <row r="8">
          <cell r="D8">
            <v>575655</v>
          </cell>
          <cell r="E8">
            <v>500589</v>
          </cell>
          <cell r="F8">
            <v>473124</v>
          </cell>
          <cell r="G8">
            <v>503314</v>
          </cell>
          <cell r="H8">
            <v>493591</v>
          </cell>
        </row>
        <row r="9">
          <cell r="D9">
            <v>485601</v>
          </cell>
          <cell r="E9">
            <v>424931</v>
          </cell>
          <cell r="F9">
            <v>401158</v>
          </cell>
          <cell r="G9">
            <v>415110</v>
          </cell>
          <cell r="H9">
            <v>410597</v>
          </cell>
        </row>
        <row r="12">
          <cell r="D12">
            <v>54028</v>
          </cell>
          <cell r="E12">
            <v>48110</v>
          </cell>
          <cell r="F12">
            <v>42550</v>
          </cell>
          <cell r="G12">
            <v>47204</v>
          </cell>
          <cell r="H12">
            <v>47057</v>
          </cell>
        </row>
        <row r="13">
          <cell r="D13">
            <v>18172</v>
          </cell>
          <cell r="E13">
            <v>16703</v>
          </cell>
          <cell r="F13">
            <v>17096</v>
          </cell>
          <cell r="G13">
            <v>0</v>
          </cell>
          <cell r="H13">
            <v>0</v>
          </cell>
        </row>
        <row r="18">
          <cell r="D18">
            <v>38905</v>
          </cell>
          <cell r="E18">
            <v>28568</v>
          </cell>
          <cell r="F18">
            <v>32673</v>
          </cell>
          <cell r="G18">
            <v>25010</v>
          </cell>
          <cell r="H18">
            <v>17203</v>
          </cell>
        </row>
        <row r="20">
          <cell r="D20">
            <v>13591</v>
          </cell>
          <cell r="E20">
            <v>12669</v>
          </cell>
          <cell r="F20">
            <v>12441</v>
          </cell>
          <cell r="G20">
            <v>10734</v>
          </cell>
          <cell r="H20">
            <v>13828</v>
          </cell>
        </row>
        <row r="26">
          <cell r="D26">
            <v>8121</v>
          </cell>
          <cell r="E26">
            <v>-6377</v>
          </cell>
          <cell r="F26">
            <v>5274</v>
          </cell>
          <cell r="G26">
            <v>608</v>
          </cell>
          <cell r="H26">
            <v>7658</v>
          </cell>
        </row>
        <row r="30">
          <cell r="D30">
            <v>12612</v>
          </cell>
          <cell r="E30">
            <v>-10539</v>
          </cell>
          <cell r="F30">
            <v>10303</v>
          </cell>
          <cell r="G30">
            <v>-4038</v>
          </cell>
          <cell r="H30">
            <v>9545</v>
          </cell>
        </row>
        <row r="33">
          <cell r="D33">
            <v>23654</v>
          </cell>
          <cell r="E33">
            <v>39707</v>
          </cell>
        </row>
        <row r="34">
          <cell r="D34">
            <v>88234</v>
          </cell>
          <cell r="E34">
            <v>72537</v>
          </cell>
        </row>
        <row r="35">
          <cell r="D35">
            <v>23677</v>
          </cell>
          <cell r="E35">
            <v>20085</v>
          </cell>
        </row>
        <row r="36">
          <cell r="D36">
            <v>150540</v>
          </cell>
          <cell r="E36">
            <v>152143</v>
          </cell>
        </row>
        <row r="39">
          <cell r="D39">
            <v>49144</v>
          </cell>
          <cell r="E39">
            <v>36506</v>
          </cell>
        </row>
        <row r="40">
          <cell r="D40">
            <v>1126</v>
          </cell>
          <cell r="E40">
            <v>0</v>
          </cell>
        </row>
        <row r="42">
          <cell r="D42">
            <v>87739</v>
          </cell>
          <cell r="E42">
            <v>62496</v>
          </cell>
        </row>
        <row r="45">
          <cell r="D45">
            <v>309122</v>
          </cell>
          <cell r="E45">
            <v>280310</v>
          </cell>
        </row>
        <row r="46">
          <cell r="D46">
            <v>0</v>
          </cell>
          <cell r="E46">
            <v>0</v>
          </cell>
        </row>
        <row r="110">
          <cell r="A110" t="str">
            <v>12/08/2006</v>
          </cell>
        </row>
        <row r="111">
          <cell r="A111" t="str">
            <v>12/07/2006</v>
          </cell>
        </row>
        <row r="112">
          <cell r="A112" t="str">
            <v>12/06/2006</v>
          </cell>
        </row>
        <row r="113">
          <cell r="A113" t="str">
            <v>12/05/2006</v>
          </cell>
        </row>
        <row r="114">
          <cell r="A114" t="str">
            <v>12/04/2006</v>
          </cell>
        </row>
        <row r="115">
          <cell r="A115" t="str">
            <v>12/01/2006</v>
          </cell>
        </row>
        <row r="116">
          <cell r="A116" t="str">
            <v>11/30/2006</v>
          </cell>
        </row>
        <row r="117">
          <cell r="A117" t="str">
            <v>11/29/2006</v>
          </cell>
        </row>
        <row r="118">
          <cell r="A118" t="str">
            <v>11/28/2006</v>
          </cell>
        </row>
        <row r="119">
          <cell r="A119" t="str">
            <v>11/27/2006</v>
          </cell>
        </row>
        <row r="120">
          <cell r="A120" t="str">
            <v>11/24/2006</v>
          </cell>
        </row>
        <row r="121">
          <cell r="A121" t="str">
            <v>11/22/2006</v>
          </cell>
        </row>
        <row r="122">
          <cell r="A122" t="str">
            <v>11/21/2006</v>
          </cell>
        </row>
        <row r="123">
          <cell r="A123" t="str">
            <v>11/20/2006</v>
          </cell>
        </row>
        <row r="138">
          <cell r="A138" t="str">
            <v>10/30/2006</v>
          </cell>
        </row>
        <row r="139">
          <cell r="A139" t="str">
            <v>10/27/2006</v>
          </cell>
        </row>
      </sheetData>
      <sheetData sheetId="17">
        <row r="7">
          <cell r="D7" t="str">
            <v>12/2005</v>
          </cell>
        </row>
        <row r="30">
          <cell r="D30">
            <v>39079</v>
          </cell>
          <cell r="E30">
            <v>26881</v>
          </cell>
          <cell r="F30">
            <v>25853</v>
          </cell>
          <cell r="G30">
            <v>34129</v>
          </cell>
          <cell r="H30">
            <v>26693</v>
          </cell>
        </row>
        <row r="33">
          <cell r="D33">
            <v>46867</v>
          </cell>
          <cell r="E33">
            <v>37453</v>
          </cell>
        </row>
        <row r="34">
          <cell r="D34">
            <v>180969</v>
          </cell>
          <cell r="E34">
            <v>188512</v>
          </cell>
        </row>
        <row r="35">
          <cell r="D35">
            <v>158327</v>
          </cell>
          <cell r="E35">
            <v>186988</v>
          </cell>
        </row>
        <row r="36">
          <cell r="D36">
            <v>408312</v>
          </cell>
          <cell r="E36">
            <v>435748</v>
          </cell>
        </row>
        <row r="43">
          <cell r="D43">
            <v>218757</v>
          </cell>
          <cell r="E43">
            <v>314813</v>
          </cell>
        </row>
        <row r="46">
          <cell r="D46">
            <v>0</v>
          </cell>
          <cell r="E46">
            <v>0</v>
          </cell>
        </row>
        <row r="47">
          <cell r="D47">
            <v>328675</v>
          </cell>
          <cell r="E47">
            <v>294655</v>
          </cell>
        </row>
        <row r="50">
          <cell r="D50">
            <v>35119</v>
          </cell>
          <cell r="E50">
            <v>17182</v>
          </cell>
        </row>
        <row r="124">
          <cell r="A124" t="str">
            <v>11/17/2006</v>
          </cell>
        </row>
        <row r="125">
          <cell r="A125" t="str">
            <v>11/16/2006</v>
          </cell>
        </row>
        <row r="126">
          <cell r="A126" t="str">
            <v>11/15/2006</v>
          </cell>
        </row>
        <row r="127">
          <cell r="A127" t="str">
            <v>11/14/2006</v>
          </cell>
        </row>
        <row r="128">
          <cell r="A128" t="str">
            <v>11/13/2006</v>
          </cell>
        </row>
        <row r="129">
          <cell r="A129" t="str">
            <v>11/10/2006</v>
          </cell>
        </row>
        <row r="130">
          <cell r="A130" t="str">
            <v>11/09/2006</v>
          </cell>
        </row>
        <row r="131">
          <cell r="A131" t="str">
            <v>11/08/2006</v>
          </cell>
        </row>
        <row r="132">
          <cell r="A132" t="str">
            <v>11/07/2006</v>
          </cell>
        </row>
        <row r="133">
          <cell r="A133" t="str">
            <v>11/06/2006</v>
          </cell>
        </row>
        <row r="134">
          <cell r="A134" t="str">
            <v>11/03/2006</v>
          </cell>
        </row>
        <row r="135">
          <cell r="A135" t="str">
            <v>11/02/2006</v>
          </cell>
        </row>
        <row r="136">
          <cell r="A136" t="str">
            <v>11/01/2006</v>
          </cell>
        </row>
        <row r="137">
          <cell r="A137" t="str">
            <v>10/31/2006</v>
          </cell>
        </row>
      </sheetData>
      <sheetData sheetId="18">
        <row r="7">
          <cell r="D7" t="str">
            <v>03/2006</v>
          </cell>
        </row>
        <row r="8">
          <cell r="D8">
            <v>857423</v>
          </cell>
          <cell r="E8">
            <v>616348</v>
          </cell>
          <cell r="F8">
            <v>500380</v>
          </cell>
          <cell r="G8">
            <v>426546</v>
          </cell>
          <cell r="H8">
            <v>395933</v>
          </cell>
        </row>
        <row r="9">
          <cell r="D9">
            <v>622102</v>
          </cell>
          <cell r="E9">
            <v>470890</v>
          </cell>
          <cell r="F9">
            <v>411324</v>
          </cell>
          <cell r="G9">
            <v>352373</v>
          </cell>
          <cell r="H9">
            <v>343355</v>
          </cell>
        </row>
        <row r="12">
          <cell r="D12">
            <v>16370</v>
          </cell>
          <cell r="E12">
            <v>10280</v>
          </cell>
          <cell r="F12">
            <v>9272</v>
          </cell>
          <cell r="G12">
            <v>5654</v>
          </cell>
          <cell r="H12">
            <v>5486</v>
          </cell>
        </row>
        <row r="13">
          <cell r="D13">
            <v>7747</v>
          </cell>
          <cell r="E13">
            <v>2852</v>
          </cell>
          <cell r="F13">
            <v>2517</v>
          </cell>
          <cell r="G13">
            <v>8247</v>
          </cell>
          <cell r="H13">
            <v>14918</v>
          </cell>
        </row>
        <row r="18">
          <cell r="D18">
            <v>248813</v>
          </cell>
          <cell r="E18">
            <v>160941</v>
          </cell>
          <cell r="F18">
            <v>104640</v>
          </cell>
          <cell r="G18">
            <v>94860</v>
          </cell>
          <cell r="H18">
            <v>74617</v>
          </cell>
        </row>
        <row r="20">
          <cell r="D20">
            <v>38599</v>
          </cell>
          <cell r="E20">
            <v>34496</v>
          </cell>
          <cell r="F20">
            <v>33022</v>
          </cell>
          <cell r="G20">
            <v>33166</v>
          </cell>
          <cell r="H20">
            <v>32266</v>
          </cell>
        </row>
        <row r="26">
          <cell r="D26">
            <v>80082</v>
          </cell>
          <cell r="E26">
            <v>51402</v>
          </cell>
          <cell r="F26">
            <v>35222</v>
          </cell>
          <cell r="G26">
            <v>29007</v>
          </cell>
          <cell r="H26">
            <v>19993</v>
          </cell>
        </row>
        <row r="30">
          <cell r="D30">
            <v>160984</v>
          </cell>
          <cell r="E30">
            <v>106687</v>
          </cell>
          <cell r="F30">
            <v>66901</v>
          </cell>
          <cell r="G30">
            <v>57606</v>
          </cell>
          <cell r="H30">
            <v>39706</v>
          </cell>
        </row>
        <row r="33">
          <cell r="D33">
            <v>54766</v>
          </cell>
          <cell r="E33">
            <v>7221</v>
          </cell>
        </row>
        <row r="34">
          <cell r="D34">
            <v>94061</v>
          </cell>
          <cell r="E34">
            <v>70952</v>
          </cell>
        </row>
        <row r="35">
          <cell r="D35">
            <v>67799</v>
          </cell>
          <cell r="E35">
            <v>63482</v>
          </cell>
        </row>
        <row r="36">
          <cell r="D36">
            <v>216626</v>
          </cell>
          <cell r="E36">
            <v>141655</v>
          </cell>
        </row>
        <row r="37">
          <cell r="D37">
            <v>888916</v>
          </cell>
          <cell r="E37">
            <v>780001</v>
          </cell>
        </row>
        <row r="39">
          <cell r="D39">
            <v>51562</v>
          </cell>
          <cell r="E39">
            <v>40687</v>
          </cell>
        </row>
        <row r="40">
          <cell r="D40">
            <v>0</v>
          </cell>
          <cell r="E40">
            <v>30800</v>
          </cell>
        </row>
        <row r="42">
          <cell r="D42">
            <v>104699</v>
          </cell>
          <cell r="E42">
            <v>121869</v>
          </cell>
        </row>
        <row r="43">
          <cell r="D43">
            <v>200000</v>
          </cell>
          <cell r="E43">
            <v>54000</v>
          </cell>
        </row>
        <row r="45">
          <cell r="D45">
            <v>424178</v>
          </cell>
          <cell r="E45">
            <v>294633</v>
          </cell>
        </row>
        <row r="46">
          <cell r="D46">
            <v>0</v>
          </cell>
          <cell r="E46">
            <v>0</v>
          </cell>
        </row>
        <row r="50">
          <cell r="D50">
            <v>72929</v>
          </cell>
          <cell r="E50">
            <v>22373</v>
          </cell>
        </row>
        <row r="52">
          <cell r="D52">
            <v>53330.3</v>
          </cell>
          <cell r="E52">
            <v>55883.27</v>
          </cell>
        </row>
        <row r="124">
          <cell r="A124" t="str">
            <v>11/17/2006</v>
          </cell>
        </row>
        <row r="125">
          <cell r="A125" t="str">
            <v>11/16/2006</v>
          </cell>
        </row>
        <row r="126">
          <cell r="A126" t="str">
            <v>11/15/2006</v>
          </cell>
        </row>
        <row r="127">
          <cell r="A127" t="str">
            <v>11/14/2006</v>
          </cell>
        </row>
        <row r="128">
          <cell r="A128" t="str">
            <v>11/13/2006</v>
          </cell>
        </row>
        <row r="129">
          <cell r="A129" t="str">
            <v>11/10/2006</v>
          </cell>
        </row>
        <row r="130">
          <cell r="A130" t="str">
            <v>11/09/2006</v>
          </cell>
        </row>
        <row r="131">
          <cell r="A131" t="str">
            <v>11/08/2006</v>
          </cell>
        </row>
        <row r="132">
          <cell r="A132" t="str">
            <v>11/07/2006</v>
          </cell>
        </row>
        <row r="133">
          <cell r="A133" t="str">
            <v>11/06/2006</v>
          </cell>
        </row>
        <row r="134">
          <cell r="A134" t="str">
            <v>11/03/2006</v>
          </cell>
        </row>
        <row r="135">
          <cell r="A135" t="str">
            <v>11/02/2006</v>
          </cell>
        </row>
        <row r="136">
          <cell r="A136" t="str">
            <v>11/01/2006</v>
          </cell>
        </row>
        <row r="137">
          <cell r="A137" t="str">
            <v>10/31/2006</v>
          </cell>
        </row>
        <row r="138">
          <cell r="A138" t="str">
            <v>10/30/2006</v>
          </cell>
        </row>
        <row r="139">
          <cell r="A139" t="str">
            <v>10/27/2006</v>
          </cell>
        </row>
      </sheetData>
      <sheetData sheetId="19">
        <row r="7">
          <cell r="D7" t="str">
            <v>06/2006</v>
          </cell>
        </row>
        <row r="40">
          <cell r="D40">
            <v>1088</v>
          </cell>
          <cell r="E40">
            <v>381</v>
          </cell>
        </row>
        <row r="42">
          <cell r="D42">
            <v>107463</v>
          </cell>
          <cell r="E42">
            <v>89231</v>
          </cell>
        </row>
        <row r="43">
          <cell r="D43">
            <v>199689</v>
          </cell>
          <cell r="E43">
            <v>200146</v>
          </cell>
        </row>
        <row r="45">
          <cell r="D45">
            <v>359434</v>
          </cell>
          <cell r="E45">
            <v>342759</v>
          </cell>
        </row>
        <row r="46">
          <cell r="D46">
            <v>0</v>
          </cell>
          <cell r="E46">
            <v>0</v>
          </cell>
        </row>
        <row r="110">
          <cell r="A110" t="str">
            <v>12/08/2006</v>
          </cell>
        </row>
        <row r="111">
          <cell r="A111" t="str">
            <v>12/07/2006</v>
          </cell>
        </row>
        <row r="112">
          <cell r="A112" t="str">
            <v>12/06/2006</v>
          </cell>
        </row>
        <row r="113">
          <cell r="A113" t="str">
            <v>12/05/2006</v>
          </cell>
        </row>
        <row r="114">
          <cell r="A114" t="str">
            <v>12/04/2006</v>
          </cell>
        </row>
        <row r="115">
          <cell r="A115" t="str">
            <v>12/01/2006</v>
          </cell>
        </row>
        <row r="116">
          <cell r="A116" t="str">
            <v>11/30/2006</v>
          </cell>
        </row>
        <row r="117">
          <cell r="A117" t="str">
            <v>11/29/2006</v>
          </cell>
        </row>
        <row r="118">
          <cell r="A118" t="str">
            <v>11/28/2006</v>
          </cell>
        </row>
        <row r="119">
          <cell r="A119" t="str">
            <v>11/27/2006</v>
          </cell>
        </row>
        <row r="120">
          <cell r="A120" t="str">
            <v>11/24/2006</v>
          </cell>
        </row>
        <row r="121">
          <cell r="A121" t="str">
            <v>11/22/2006</v>
          </cell>
        </row>
        <row r="122">
          <cell r="A122" t="str">
            <v>11/21/2006</v>
          </cell>
        </row>
        <row r="123">
          <cell r="A123" t="str">
            <v>11/20/2006</v>
          </cell>
        </row>
        <row r="124">
          <cell r="A124" t="str">
            <v>11/17/2006</v>
          </cell>
        </row>
        <row r="125">
          <cell r="A125" t="str">
            <v>11/16/2006</v>
          </cell>
        </row>
        <row r="126">
          <cell r="A126" t="str">
            <v>11/15/2006</v>
          </cell>
        </row>
        <row r="127">
          <cell r="A127" t="str">
            <v>11/14/2006</v>
          </cell>
        </row>
        <row r="128">
          <cell r="A128" t="str">
            <v>11/13/2006</v>
          </cell>
        </row>
        <row r="129">
          <cell r="A129" t="str">
            <v>11/10/2006</v>
          </cell>
        </row>
        <row r="130">
          <cell r="A130" t="str">
            <v>11/09/2006</v>
          </cell>
        </row>
        <row r="131">
          <cell r="A131" t="str">
            <v>11/08/2006</v>
          </cell>
        </row>
        <row r="132">
          <cell r="A132" t="str">
            <v>11/07/2006</v>
          </cell>
        </row>
        <row r="133">
          <cell r="A133" t="str">
            <v>11/06/2006</v>
          </cell>
        </row>
        <row r="134">
          <cell r="A134" t="str">
            <v>11/03/2006</v>
          </cell>
        </row>
        <row r="135">
          <cell r="A135" t="str">
            <v>11/02/2006</v>
          </cell>
        </row>
        <row r="136">
          <cell r="A136" t="str">
            <v>11/01/2006</v>
          </cell>
        </row>
        <row r="137">
          <cell r="A137" t="str">
            <v>10/31/2006</v>
          </cell>
        </row>
        <row r="138">
          <cell r="A138" t="str">
            <v>10/30/2006</v>
          </cell>
        </row>
        <row r="139">
          <cell r="A139" t="str">
            <v>10/27/2006</v>
          </cell>
        </row>
      </sheetData>
      <sheetData sheetId="20">
        <row r="7">
          <cell r="D7" t="str">
            <v>11/2005</v>
          </cell>
        </row>
        <row r="8">
          <cell r="D8">
            <v>704574</v>
          </cell>
          <cell r="E8">
            <v>605853</v>
          </cell>
          <cell r="F8">
            <v>600495</v>
          </cell>
          <cell r="G8">
            <v>539473</v>
          </cell>
          <cell r="H8">
            <v>551396</v>
          </cell>
        </row>
        <row r="12">
          <cell r="D12">
            <v>145954</v>
          </cell>
          <cell r="E12">
            <v>150285</v>
          </cell>
          <cell r="F12">
            <v>127392</v>
          </cell>
          <cell r="G12">
            <v>105898</v>
          </cell>
          <cell r="H12">
            <v>101828</v>
          </cell>
        </row>
        <row r="13">
          <cell r="D13">
            <v>5838</v>
          </cell>
          <cell r="E13">
            <v>5645</v>
          </cell>
          <cell r="F13">
            <v>6793</v>
          </cell>
          <cell r="G13">
            <v>7024</v>
          </cell>
          <cell r="H13">
            <v>10471</v>
          </cell>
        </row>
        <row r="18">
          <cell r="D18">
            <v>43913</v>
          </cell>
          <cell r="E18">
            <v>16319</v>
          </cell>
          <cell r="F18">
            <v>50096</v>
          </cell>
          <cell r="G18">
            <v>45940</v>
          </cell>
          <cell r="H18">
            <v>49062</v>
          </cell>
        </row>
        <row r="20">
          <cell r="D20">
            <v>18718</v>
          </cell>
          <cell r="E20">
            <v>18673</v>
          </cell>
          <cell r="F20">
            <v>18093</v>
          </cell>
          <cell r="G20">
            <v>18032</v>
          </cell>
          <cell r="H20">
            <v>17820</v>
          </cell>
        </row>
        <row r="26">
          <cell r="D26">
            <v>14470</v>
          </cell>
          <cell r="E26">
            <v>8006</v>
          </cell>
          <cell r="F26">
            <v>14017</v>
          </cell>
          <cell r="G26">
            <v>14166</v>
          </cell>
          <cell r="H26">
            <v>10850</v>
          </cell>
        </row>
        <row r="30">
          <cell r="D30">
            <v>32610</v>
          </cell>
          <cell r="E30">
            <v>13459</v>
          </cell>
          <cell r="F30">
            <v>29900</v>
          </cell>
          <cell r="G30">
            <v>28059</v>
          </cell>
          <cell r="H30">
            <v>27741</v>
          </cell>
        </row>
        <row r="33">
          <cell r="D33">
            <v>44671</v>
          </cell>
          <cell r="E33">
            <v>30124</v>
          </cell>
        </row>
        <row r="34">
          <cell r="D34">
            <v>180558</v>
          </cell>
          <cell r="E34">
            <v>162636</v>
          </cell>
        </row>
        <row r="35">
          <cell r="D35">
            <v>98389</v>
          </cell>
          <cell r="E35">
            <v>90297</v>
          </cell>
        </row>
        <row r="36">
          <cell r="D36">
            <v>352930</v>
          </cell>
          <cell r="E36">
            <v>309615</v>
          </cell>
        </row>
        <row r="37">
          <cell r="D37">
            <v>578036</v>
          </cell>
          <cell r="E37">
            <v>543937</v>
          </cell>
        </row>
        <row r="39">
          <cell r="D39">
            <v>54349</v>
          </cell>
          <cell r="E39">
            <v>49156</v>
          </cell>
        </row>
        <row r="40">
          <cell r="D40">
            <v>18333</v>
          </cell>
          <cell r="E40">
            <v>18333</v>
          </cell>
        </row>
        <row r="42">
          <cell r="D42">
            <v>136804</v>
          </cell>
          <cell r="E42">
            <v>128802</v>
          </cell>
        </row>
        <row r="43">
          <cell r="D43">
            <v>77109</v>
          </cell>
          <cell r="E43">
            <v>75349</v>
          </cell>
        </row>
        <row r="45">
          <cell r="D45">
            <v>281538</v>
          </cell>
          <cell r="E45">
            <v>264770</v>
          </cell>
        </row>
        <row r="46">
          <cell r="D46">
            <v>0</v>
          </cell>
          <cell r="E46">
            <v>0</v>
          </cell>
        </row>
        <row r="47">
          <cell r="D47">
            <v>296498</v>
          </cell>
          <cell r="E47">
            <v>279167</v>
          </cell>
        </row>
        <row r="50">
          <cell r="D50">
            <v>25371</v>
          </cell>
          <cell r="E50">
            <v>18755</v>
          </cell>
        </row>
        <row r="52">
          <cell r="D52">
            <v>8579.19</v>
          </cell>
          <cell r="E52">
            <v>8448.99</v>
          </cell>
        </row>
        <row r="124">
          <cell r="A124" t="str">
            <v>11/17/2006</v>
          </cell>
        </row>
        <row r="125">
          <cell r="A125" t="str">
            <v>11/16/2006</v>
          </cell>
        </row>
        <row r="126">
          <cell r="A126" t="str">
            <v>11/15/2006</v>
          </cell>
        </row>
        <row r="127">
          <cell r="A127" t="str">
            <v>11/14/2006</v>
          </cell>
        </row>
        <row r="128">
          <cell r="A128" t="str">
            <v>11/13/2006</v>
          </cell>
        </row>
        <row r="129">
          <cell r="A129" t="str">
            <v>11/10/2006</v>
          </cell>
        </row>
        <row r="130">
          <cell r="A130" t="str">
            <v>11/09/2006</v>
          </cell>
        </row>
        <row r="131">
          <cell r="A131" t="str">
            <v>11/08/2006</v>
          </cell>
        </row>
        <row r="132">
          <cell r="A132" t="str">
            <v>11/07/2006</v>
          </cell>
        </row>
        <row r="133">
          <cell r="A133" t="str">
            <v>11/06/2006</v>
          </cell>
        </row>
        <row r="134">
          <cell r="A134" t="str">
            <v>11/03/2006</v>
          </cell>
        </row>
        <row r="135">
          <cell r="A135" t="str">
            <v>11/02/2006</v>
          </cell>
        </row>
        <row r="136">
          <cell r="A136" t="str">
            <v>11/01/2006</v>
          </cell>
        </row>
        <row r="137">
          <cell r="A137" t="str">
            <v>10/31/2006</v>
          </cell>
        </row>
        <row r="138">
          <cell r="A138" t="str">
            <v>10/30/2006</v>
          </cell>
        </row>
        <row r="139">
          <cell r="A139" t="str">
            <v>10/27/2006</v>
          </cell>
        </row>
      </sheetData>
      <sheetData sheetId="21">
        <row r="7">
          <cell r="D7" t="str">
            <v>09/2006</v>
          </cell>
        </row>
        <row r="8">
          <cell r="D8">
            <v>1367789</v>
          </cell>
          <cell r="E8">
            <v>1153452</v>
          </cell>
          <cell r="F8">
            <v>948519</v>
          </cell>
          <cell r="G8">
            <v>746059</v>
          </cell>
          <cell r="H8">
            <v>723724</v>
          </cell>
          <cell r="I8">
            <v>715695</v>
          </cell>
        </row>
        <row r="9">
          <cell r="D9">
            <v>922086</v>
          </cell>
          <cell r="E9">
            <v>802210</v>
          </cell>
          <cell r="F9">
            <v>693317</v>
          </cell>
          <cell r="G9">
            <v>557787</v>
          </cell>
          <cell r="H9">
            <v>547434</v>
          </cell>
          <cell r="I9">
            <v>547183</v>
          </cell>
        </row>
        <row r="12">
          <cell r="D12">
            <v>126228</v>
          </cell>
          <cell r="E12">
            <v>108136</v>
          </cell>
          <cell r="F12">
            <v>92441</v>
          </cell>
          <cell r="G12">
            <v>79529</v>
          </cell>
          <cell r="H12">
            <v>72655</v>
          </cell>
          <cell r="I12">
            <v>74307</v>
          </cell>
        </row>
        <row r="18">
          <cell r="D18">
            <v>257187</v>
          </cell>
          <cell r="E18">
            <v>180079</v>
          </cell>
          <cell r="F18">
            <v>118161</v>
          </cell>
          <cell r="G18">
            <v>110182</v>
          </cell>
          <cell r="H18">
            <v>116811</v>
          </cell>
        </row>
        <row r="20">
          <cell r="D20">
            <v>74587</v>
          </cell>
          <cell r="E20">
            <v>64558</v>
          </cell>
          <cell r="F20">
            <v>63628</v>
          </cell>
          <cell r="G20">
            <v>63126</v>
          </cell>
          <cell r="H20">
            <v>66152</v>
          </cell>
        </row>
        <row r="52">
          <cell r="D52">
            <v>66829</v>
          </cell>
          <cell r="E52">
            <v>66764</v>
          </cell>
        </row>
        <row r="110">
          <cell r="A110" t="str">
            <v>12/08/2006</v>
          </cell>
        </row>
        <row r="111">
          <cell r="A111" t="str">
            <v>12/07/2006</v>
          </cell>
        </row>
        <row r="112">
          <cell r="A112" t="str">
            <v>12/06/2006</v>
          </cell>
        </row>
        <row r="113">
          <cell r="A113" t="str">
            <v>12/05/2006</v>
          </cell>
        </row>
        <row r="114">
          <cell r="A114" t="str">
            <v>12/04/2006</v>
          </cell>
        </row>
        <row r="115">
          <cell r="A115" t="str">
            <v>12/01/2006</v>
          </cell>
        </row>
        <row r="116">
          <cell r="A116" t="str">
            <v>11/30/2006</v>
          </cell>
        </row>
        <row r="117">
          <cell r="A117" t="str">
            <v>11/29/2006</v>
          </cell>
        </row>
        <row r="118">
          <cell r="A118" t="str">
            <v>11/28/2006</v>
          </cell>
        </row>
        <row r="119">
          <cell r="A119" t="str">
            <v>11/27/2006</v>
          </cell>
        </row>
        <row r="120">
          <cell r="A120" t="str">
            <v>11/24/2006</v>
          </cell>
        </row>
        <row r="121">
          <cell r="A121" t="str">
            <v>11/22/2006</v>
          </cell>
        </row>
        <row r="122">
          <cell r="A122" t="str">
            <v>11/21/2006</v>
          </cell>
        </row>
        <row r="123">
          <cell r="A123" t="str">
            <v>11/20/2006</v>
          </cell>
        </row>
        <row r="124">
          <cell r="A124" t="str">
            <v>11/17/2006</v>
          </cell>
        </row>
        <row r="125">
          <cell r="A125" t="str">
            <v>11/16/2006</v>
          </cell>
        </row>
        <row r="126">
          <cell r="A126" t="str">
            <v>11/15/2006</v>
          </cell>
        </row>
        <row r="127">
          <cell r="A127" t="str">
            <v>11/14/2006</v>
          </cell>
        </row>
        <row r="128">
          <cell r="A128" t="str">
            <v>11/13/2006</v>
          </cell>
        </row>
        <row r="129">
          <cell r="A129" t="str">
            <v>11/10/2006</v>
          </cell>
        </row>
        <row r="130">
          <cell r="A130" t="str">
            <v>11/09/2006</v>
          </cell>
        </row>
        <row r="131">
          <cell r="A131" t="str">
            <v>11/08/2006</v>
          </cell>
        </row>
        <row r="132">
          <cell r="A132" t="str">
            <v>11/07/2006</v>
          </cell>
        </row>
        <row r="133">
          <cell r="A133" t="str">
            <v>11/06/2006</v>
          </cell>
        </row>
        <row r="134">
          <cell r="A134" t="str">
            <v>11/03/2006</v>
          </cell>
        </row>
        <row r="135">
          <cell r="A135" t="str">
            <v>11/02/2006</v>
          </cell>
        </row>
        <row r="136">
          <cell r="A136" t="str">
            <v>11/01/2006</v>
          </cell>
        </row>
        <row r="137">
          <cell r="A137" t="str">
            <v>10/31/2006</v>
          </cell>
        </row>
        <row r="138">
          <cell r="A138" t="str">
            <v>10/30/2006</v>
          </cell>
        </row>
        <row r="139">
          <cell r="A139" t="str">
            <v>10/27/2006</v>
          </cell>
        </row>
      </sheetData>
      <sheetData sheetId="22">
        <row r="7">
          <cell r="D7" t="str">
            <v>12/2005</v>
          </cell>
        </row>
        <row r="110">
          <cell r="A110" t="str">
            <v>12/08/2006</v>
          </cell>
        </row>
        <row r="111">
          <cell r="A111" t="str">
            <v>12/07/2006</v>
          </cell>
        </row>
        <row r="112">
          <cell r="A112" t="str">
            <v>12/06/2006</v>
          </cell>
        </row>
        <row r="113">
          <cell r="A113" t="str">
            <v>12/05/2006</v>
          </cell>
        </row>
        <row r="114">
          <cell r="A114" t="str">
            <v>12/04/2006</v>
          </cell>
        </row>
        <row r="115">
          <cell r="A115" t="str">
            <v>12/01/2006</v>
          </cell>
        </row>
        <row r="116">
          <cell r="A116" t="str">
            <v>11/30/2006</v>
          </cell>
        </row>
        <row r="117">
          <cell r="A117" t="str">
            <v>11/29/2006</v>
          </cell>
        </row>
        <row r="118">
          <cell r="A118" t="str">
            <v>11/28/2006</v>
          </cell>
        </row>
        <row r="119">
          <cell r="A119" t="str">
            <v>11/27/2006</v>
          </cell>
        </row>
        <row r="120">
          <cell r="A120" t="str">
            <v>11/24/2006</v>
          </cell>
        </row>
        <row r="121">
          <cell r="A121" t="str">
            <v>11/22/2006</v>
          </cell>
        </row>
        <row r="122">
          <cell r="A122" t="str">
            <v>11/21/2006</v>
          </cell>
        </row>
        <row r="123">
          <cell r="A123" t="str">
            <v>11/20/2006</v>
          </cell>
        </row>
        <row r="124">
          <cell r="A124" t="str">
            <v>11/17/2006</v>
          </cell>
        </row>
        <row r="125">
          <cell r="A125" t="str">
            <v>11/16/2006</v>
          </cell>
        </row>
        <row r="126">
          <cell r="A126" t="str">
            <v>11/15/2006</v>
          </cell>
        </row>
        <row r="127">
          <cell r="A127" t="str">
            <v>11/14/2006</v>
          </cell>
        </row>
        <row r="128">
          <cell r="A128" t="str">
            <v>11/13/2006</v>
          </cell>
        </row>
        <row r="129">
          <cell r="A129" t="str">
            <v>11/10/2006</v>
          </cell>
        </row>
        <row r="130">
          <cell r="A130" t="str">
            <v>11/09/2006</v>
          </cell>
        </row>
        <row r="131">
          <cell r="A131" t="str">
            <v>11/08/2006</v>
          </cell>
        </row>
        <row r="132">
          <cell r="A132" t="str">
            <v>11/07/2006</v>
          </cell>
        </row>
        <row r="133">
          <cell r="A133" t="str">
            <v>11/06/2006</v>
          </cell>
        </row>
        <row r="134">
          <cell r="A134" t="str">
            <v>11/03/2006</v>
          </cell>
        </row>
        <row r="135">
          <cell r="A135" t="str">
            <v>11/02/2006</v>
          </cell>
        </row>
        <row r="136">
          <cell r="A136" t="str">
            <v>11/01/2006</v>
          </cell>
        </row>
        <row r="137">
          <cell r="A137" t="str">
            <v>10/31/2006</v>
          </cell>
        </row>
        <row r="138">
          <cell r="A138" t="str">
            <v>10/30/2006</v>
          </cell>
        </row>
        <row r="139">
          <cell r="A139" t="str">
            <v>10/27/2006</v>
          </cell>
        </row>
      </sheetData>
      <sheetData sheetId="23"/>
      <sheetData sheetId="24"/>
      <sheetData sheetId="25"/>
      <sheetData sheetId="26">
        <row r="7">
          <cell r="D7" t="str">
            <v>03/2006</v>
          </cell>
        </row>
      </sheetData>
      <sheetData sheetId="27">
        <row r="7">
          <cell r="D7" t="str">
            <v>12/2005</v>
          </cell>
        </row>
      </sheetData>
      <sheetData sheetId="28">
        <row r="7">
          <cell r="D7" t="str">
            <v>12/2005</v>
          </cell>
        </row>
      </sheetData>
      <sheetData sheetId="29">
        <row r="7">
          <cell r="D7" t="str">
            <v>03/2006</v>
          </cell>
        </row>
      </sheetData>
      <sheetData sheetId="30">
        <row r="7">
          <cell r="D7" t="str">
            <v>06/2006</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ny Description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
      <sheetName val="input"/>
      <sheetName val="Jan-00 New"/>
      <sheetName val="Graphs"/>
      <sheetName val="History Graphs"/>
      <sheetName val="History"/>
      <sheetName val="Sheet1"/>
      <sheetName val="Variance Sum "/>
      <sheetName val="Avg Var Sum"/>
      <sheetName val="Avg Co Report"/>
      <sheetName val="Input New"/>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1.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0B844-8476-4798-B9D8-1E1CA3791D94}">
  <sheetPr codeName="Sheet1">
    <tabColor rgb="FFC00000"/>
  </sheetPr>
  <dimension ref="A3:A58"/>
  <sheetViews>
    <sheetView topLeftCell="A22" workbookViewId="0">
      <selection activeCell="F42" sqref="F42"/>
    </sheetView>
  </sheetViews>
  <sheetFormatPr defaultRowHeight="15" x14ac:dyDescent="0.25"/>
  <cols>
    <col min="1" max="1" width="152.28515625" bestFit="1" customWidth="1"/>
  </cols>
  <sheetData>
    <row r="3" spans="1:1" ht="15.75" thickBot="1" x14ac:dyDescent="0.3">
      <c r="A3" s="19" t="s">
        <v>9</v>
      </c>
    </row>
    <row r="4" spans="1:1" ht="15.75" thickBot="1" x14ac:dyDescent="0.3">
      <c r="A4" s="22" t="s">
        <v>10</v>
      </c>
    </row>
    <row r="5" spans="1:1" x14ac:dyDescent="0.25">
      <c r="A5" s="20" t="s">
        <v>16</v>
      </c>
    </row>
    <row r="6" spans="1:1" x14ac:dyDescent="0.25">
      <c r="A6" s="20" t="s">
        <v>11</v>
      </c>
    </row>
    <row r="7" spans="1:1" x14ac:dyDescent="0.25">
      <c r="A7" s="20" t="s">
        <v>17</v>
      </c>
    </row>
    <row r="8" spans="1:1" x14ac:dyDescent="0.25">
      <c r="A8" s="20" t="s">
        <v>12</v>
      </c>
    </row>
    <row r="9" spans="1:1" x14ac:dyDescent="0.25">
      <c r="A9" s="20" t="s">
        <v>45</v>
      </c>
    </row>
    <row r="10" spans="1:1" x14ac:dyDescent="0.25">
      <c r="A10" s="20" t="s">
        <v>13</v>
      </c>
    </row>
    <row r="11" spans="1:1" x14ac:dyDescent="0.25">
      <c r="A11" s="20" t="s">
        <v>6</v>
      </c>
    </row>
    <row r="12" spans="1:1" x14ac:dyDescent="0.25">
      <c r="A12" s="20" t="s">
        <v>14</v>
      </c>
    </row>
    <row r="13" spans="1:1" x14ac:dyDescent="0.25">
      <c r="A13" s="20" t="s">
        <v>18</v>
      </c>
    </row>
    <row r="14" spans="1:1" ht="15.75" thickBot="1" x14ac:dyDescent="0.3">
      <c r="A14" s="20" t="s">
        <v>15</v>
      </c>
    </row>
    <row r="15" spans="1:1" ht="15.75" thickBot="1" x14ac:dyDescent="0.3">
      <c r="A15" s="22" t="s">
        <v>46</v>
      </c>
    </row>
    <row r="16" spans="1:1" x14ac:dyDescent="0.25">
      <c r="A16" s="43" t="s">
        <v>34</v>
      </c>
    </row>
    <row r="17" spans="1:1" x14ac:dyDescent="0.25">
      <c r="A17" s="20" t="s">
        <v>19</v>
      </c>
    </row>
    <row r="18" spans="1:1" x14ac:dyDescent="0.25">
      <c r="A18" s="20" t="s">
        <v>20</v>
      </c>
    </row>
    <row r="19" spans="1:1" x14ac:dyDescent="0.25">
      <c r="A19" s="20" t="s">
        <v>21</v>
      </c>
    </row>
    <row r="20" spans="1:1" x14ac:dyDescent="0.25">
      <c r="A20" s="20" t="s">
        <v>24</v>
      </c>
    </row>
    <row r="21" spans="1:1" x14ac:dyDescent="0.25">
      <c r="A21" s="20" t="s">
        <v>22</v>
      </c>
    </row>
    <row r="22" spans="1:1" x14ac:dyDescent="0.25">
      <c r="A22" s="20" t="s">
        <v>23</v>
      </c>
    </row>
    <row r="23" spans="1:1" ht="15.75" thickBot="1" x14ac:dyDescent="0.3">
      <c r="A23" s="21" t="s">
        <v>3</v>
      </c>
    </row>
    <row r="24" spans="1:1" ht="15.75" thickBot="1" x14ac:dyDescent="0.3">
      <c r="A24" s="22" t="s">
        <v>25</v>
      </c>
    </row>
    <row r="25" spans="1:1" x14ac:dyDescent="0.25">
      <c r="A25" s="20" t="s">
        <v>4</v>
      </c>
    </row>
    <row r="26" spans="1:1" x14ac:dyDescent="0.25">
      <c r="A26" s="20" t="s">
        <v>26</v>
      </c>
    </row>
    <row r="27" spans="1:1" x14ac:dyDescent="0.25">
      <c r="A27" s="20" t="s">
        <v>27</v>
      </c>
    </row>
    <row r="28" spans="1:1" x14ac:dyDescent="0.25">
      <c r="A28" s="20" t="s">
        <v>2</v>
      </c>
    </row>
    <row r="29" spans="1:1" x14ac:dyDescent="0.25">
      <c r="A29" s="20" t="s">
        <v>28</v>
      </c>
    </row>
    <row r="30" spans="1:1" x14ac:dyDescent="0.25">
      <c r="A30" s="20" t="s">
        <v>29</v>
      </c>
    </row>
    <row r="31" spans="1:1" x14ac:dyDescent="0.25">
      <c r="A31" s="20" t="s">
        <v>30</v>
      </c>
    </row>
    <row r="32" spans="1:1" x14ac:dyDescent="0.25">
      <c r="A32" s="20" t="s">
        <v>31</v>
      </c>
    </row>
    <row r="33" spans="1:1" x14ac:dyDescent="0.25">
      <c r="A33" s="20" t="s">
        <v>32</v>
      </c>
    </row>
    <row r="34" spans="1:1" ht="15.75" thickBot="1" x14ac:dyDescent="0.3">
      <c r="A34" s="21" t="s">
        <v>33</v>
      </c>
    </row>
    <row r="35" spans="1:1" ht="15.75" thickBot="1" x14ac:dyDescent="0.3">
      <c r="A35" s="22" t="s">
        <v>35</v>
      </c>
    </row>
    <row r="36" spans="1:1" ht="15.75" x14ac:dyDescent="0.25">
      <c r="A36" s="23" t="s">
        <v>36</v>
      </c>
    </row>
    <row r="37" spans="1:1" ht="15.75" x14ac:dyDescent="0.25">
      <c r="A37" s="24" t="s">
        <v>58</v>
      </c>
    </row>
    <row r="38" spans="1:1" ht="15.75" x14ac:dyDescent="0.25">
      <c r="A38" s="24" t="s">
        <v>56</v>
      </c>
    </row>
    <row r="39" spans="1:1" ht="15.75" x14ac:dyDescent="0.25">
      <c r="A39" s="24" t="s">
        <v>37</v>
      </c>
    </row>
    <row r="40" spans="1:1" ht="15.75" x14ac:dyDescent="0.25">
      <c r="A40" s="24" t="s">
        <v>55</v>
      </c>
    </row>
    <row r="41" spans="1:1" ht="31.5" x14ac:dyDescent="0.25">
      <c r="A41" s="44" t="s">
        <v>57</v>
      </c>
    </row>
    <row r="42" spans="1:1" ht="15.75" x14ac:dyDescent="0.25">
      <c r="A42" s="24" t="s">
        <v>38</v>
      </c>
    </row>
    <row r="43" spans="1:1" ht="15.75" x14ac:dyDescent="0.25">
      <c r="A43" s="24" t="s">
        <v>39</v>
      </c>
    </row>
    <row r="44" spans="1:1" ht="15.75" x14ac:dyDescent="0.25">
      <c r="A44" s="24" t="s">
        <v>40</v>
      </c>
    </row>
    <row r="45" spans="1:1" ht="15.75" x14ac:dyDescent="0.25">
      <c r="A45" s="24" t="s">
        <v>59</v>
      </c>
    </row>
    <row r="46" spans="1:1" ht="18.75" x14ac:dyDescent="0.25">
      <c r="A46" s="24" t="s">
        <v>41</v>
      </c>
    </row>
    <row r="47" spans="1:1" ht="15.75" x14ac:dyDescent="0.25">
      <c r="A47" s="24" t="s">
        <v>42</v>
      </c>
    </row>
    <row r="48" spans="1:1" ht="15.75" x14ac:dyDescent="0.25">
      <c r="A48" s="24" t="s">
        <v>44</v>
      </c>
    </row>
    <row r="49" spans="1:1" ht="15.75" x14ac:dyDescent="0.25">
      <c r="A49" s="24" t="s">
        <v>43</v>
      </c>
    </row>
    <row r="50" spans="1:1" ht="15.75" x14ac:dyDescent="0.25">
      <c r="A50" s="24" t="s">
        <v>53</v>
      </c>
    </row>
    <row r="51" spans="1:1" ht="15.75" x14ac:dyDescent="0.25">
      <c r="A51" s="24" t="s">
        <v>60</v>
      </c>
    </row>
    <row r="52" spans="1:1" ht="16.5" thickBot="1" x14ac:dyDescent="0.3">
      <c r="A52" s="25" t="s">
        <v>55</v>
      </c>
    </row>
    <row r="53" spans="1:1" ht="15.75" thickBot="1" x14ac:dyDescent="0.3">
      <c r="A53" s="26" t="s">
        <v>47</v>
      </c>
    </row>
    <row r="54" spans="1:1" x14ac:dyDescent="0.25">
      <c r="A54" s="28" t="s">
        <v>48</v>
      </c>
    </row>
    <row r="55" spans="1:1" x14ac:dyDescent="0.25">
      <c r="A55" s="27" t="s">
        <v>0</v>
      </c>
    </row>
    <row r="56" spans="1:1" x14ac:dyDescent="0.25">
      <c r="A56" s="27" t="s">
        <v>1</v>
      </c>
    </row>
    <row r="57" spans="1:1" x14ac:dyDescent="0.25">
      <c r="A57" s="29" t="s">
        <v>49</v>
      </c>
    </row>
    <row r="58" spans="1:1" ht="15.75" thickBot="1" x14ac:dyDescent="0.3">
      <c r="A58" s="30" t="s">
        <v>50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9C3F-C4F4-4244-B1C0-C5D4E3E89310}">
  <sheetPr codeName="Sheet8">
    <tabColor theme="1"/>
  </sheetPr>
  <dimension ref="A1"/>
  <sheetViews>
    <sheetView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78C05-6C2E-4CB1-A3C6-8DD482A52ABF}">
  <sheetPr codeName="Sheet9">
    <tabColor theme="8" tint="0.59999389629810485"/>
  </sheetPr>
  <dimension ref="A1:I69"/>
  <sheetViews>
    <sheetView showGridLines="0" showRowColHeaders="0" zoomScaleNormal="100" workbookViewId="0">
      <pane ySplit="5" topLeftCell="A6" activePane="bottomLeft" state="frozen"/>
      <selection pane="bottomLeft" activeCell="A6" sqref="A6"/>
    </sheetView>
  </sheetViews>
  <sheetFormatPr defaultRowHeight="15" x14ac:dyDescent="0.25"/>
  <cols>
    <col min="1" max="1" width="9.28515625" customWidth="1"/>
    <col min="2" max="2" width="4.7109375" customWidth="1"/>
    <col min="3" max="3" width="1.7109375" customWidth="1"/>
    <col min="4" max="4" width="94.42578125" customWidth="1"/>
    <col min="5" max="5" width="3.28515625" bestFit="1" customWidth="1"/>
    <col min="6" max="6" width="15.7109375" customWidth="1"/>
    <col min="8" max="8" width="20.5703125" customWidth="1"/>
  </cols>
  <sheetData>
    <row r="1" spans="1:9" ht="60" customHeight="1" x14ac:dyDescent="0.25">
      <c r="H1" s="248"/>
      <c r="I1" s="248"/>
    </row>
    <row r="2" spans="1:9" ht="13.5" customHeight="1" x14ac:dyDescent="0.25">
      <c r="H2" s="249"/>
      <c r="I2" s="248"/>
    </row>
    <row r="3" spans="1:9" s="172" customFormat="1" ht="13.5" customHeight="1" x14ac:dyDescent="0.25">
      <c r="H3" s="248"/>
      <c r="I3" s="248"/>
    </row>
    <row r="4" spans="1:9" ht="21" x14ac:dyDescent="0.25">
      <c r="B4" s="168" t="s">
        <v>197</v>
      </c>
      <c r="H4" s="248"/>
      <c r="I4" s="248"/>
    </row>
    <row r="5" spans="1:9" ht="18.75" x14ac:dyDescent="0.25">
      <c r="B5" s="167" t="s">
        <v>75</v>
      </c>
    </row>
    <row r="6" spans="1:9" s="172" customFormat="1" ht="6.6" customHeight="1" x14ac:dyDescent="0.25">
      <c r="A6" s="486"/>
      <c r="B6" s="167"/>
    </row>
    <row r="7" spans="1:9" ht="18.75" x14ac:dyDescent="0.3">
      <c r="B7" s="166" t="s">
        <v>198</v>
      </c>
    </row>
    <row r="8" spans="1:9" ht="5.0999999999999996" customHeight="1" x14ac:dyDescent="0.25"/>
    <row r="9" spans="1:9" ht="93" customHeight="1" x14ac:dyDescent="0.25">
      <c r="C9" s="620" t="s">
        <v>242</v>
      </c>
      <c r="D9" s="620"/>
      <c r="E9" s="620"/>
      <c r="F9" s="620"/>
    </row>
    <row r="10" spans="1:9" ht="5.0999999999999996" customHeight="1" x14ac:dyDescent="0.25">
      <c r="C10" s="165"/>
      <c r="D10" s="164"/>
      <c r="E10" s="164"/>
      <c r="F10" s="164"/>
    </row>
    <row r="11" spans="1:9" x14ac:dyDescent="0.25">
      <c r="C11" s="621" t="s">
        <v>199</v>
      </c>
      <c r="D11" s="621"/>
      <c r="E11" s="621"/>
      <c r="F11" s="621"/>
    </row>
    <row r="12" spans="1:9" ht="5.0999999999999996" customHeight="1" x14ac:dyDescent="0.25">
      <c r="C12" s="165"/>
      <c r="D12" s="618"/>
      <c r="E12" s="618"/>
      <c r="F12" s="618"/>
    </row>
    <row r="13" spans="1:9" ht="30.75" customHeight="1" x14ac:dyDescent="0.25">
      <c r="C13" s="618" t="s">
        <v>200</v>
      </c>
      <c r="D13" s="618"/>
      <c r="E13" s="618"/>
      <c r="F13" s="618"/>
    </row>
    <row r="14" spans="1:9" ht="5.0999999999999996" customHeight="1" x14ac:dyDescent="0.25">
      <c r="C14" s="165"/>
      <c r="D14" s="618"/>
      <c r="E14" s="618"/>
      <c r="F14" s="618"/>
    </row>
    <row r="15" spans="1:9" ht="47.25" customHeight="1" x14ac:dyDescent="0.25">
      <c r="C15" s="618" t="s">
        <v>946</v>
      </c>
      <c r="D15" s="618"/>
      <c r="E15" s="618"/>
      <c r="F15" s="618"/>
    </row>
    <row r="16" spans="1:9" ht="5.0999999999999996" customHeight="1" x14ac:dyDescent="0.25">
      <c r="C16" s="165"/>
      <c r="D16" s="618"/>
      <c r="E16" s="618"/>
      <c r="F16" s="618"/>
    </row>
    <row r="17" spans="3:6" ht="30.75" customHeight="1" x14ac:dyDescent="0.25">
      <c r="C17" s="618" t="s">
        <v>201</v>
      </c>
      <c r="D17" s="618"/>
      <c r="E17" s="618"/>
      <c r="F17" s="618"/>
    </row>
    <row r="18" spans="3:6" ht="5.0999999999999996" customHeight="1" x14ac:dyDescent="0.25">
      <c r="C18" s="165"/>
      <c r="D18" s="618"/>
      <c r="E18" s="618"/>
      <c r="F18" s="618"/>
    </row>
    <row r="19" spans="3:6" ht="45.75" customHeight="1" x14ac:dyDescent="0.25">
      <c r="C19" s="618" t="s">
        <v>243</v>
      </c>
      <c r="D19" s="618"/>
      <c r="E19" s="618"/>
      <c r="F19" s="618"/>
    </row>
    <row r="20" spans="3:6" ht="5.0999999999999996" customHeight="1" x14ac:dyDescent="0.25">
      <c r="C20" s="165"/>
      <c r="D20" s="163"/>
      <c r="E20" s="163"/>
      <c r="F20" s="163"/>
    </row>
    <row r="21" spans="3:6" x14ac:dyDescent="0.25">
      <c r="C21" s="622" t="s">
        <v>202</v>
      </c>
      <c r="D21" s="622"/>
      <c r="E21" s="622"/>
      <c r="F21" s="622"/>
    </row>
    <row r="22" spans="3:6" x14ac:dyDescent="0.25">
      <c r="C22" s="162" t="s">
        <v>5</v>
      </c>
      <c r="D22" s="618" t="s">
        <v>203</v>
      </c>
      <c r="E22" s="618"/>
      <c r="F22" s="618"/>
    </row>
    <row r="23" spans="3:6" s="172" customFormat="1" x14ac:dyDescent="0.25">
      <c r="C23" s="162" t="s">
        <v>5</v>
      </c>
      <c r="D23" s="618" t="s">
        <v>204</v>
      </c>
      <c r="E23" s="618"/>
      <c r="F23" s="618"/>
    </row>
    <row r="24" spans="3:6" s="172" customFormat="1" x14ac:dyDescent="0.25">
      <c r="C24" s="162" t="s">
        <v>5</v>
      </c>
      <c r="D24" s="618" t="s">
        <v>205</v>
      </c>
      <c r="E24" s="618"/>
      <c r="F24" s="618"/>
    </row>
    <row r="25" spans="3:6" s="172" customFormat="1" ht="28.15" customHeight="1" x14ac:dyDescent="0.25">
      <c r="C25" s="162" t="s">
        <v>5</v>
      </c>
      <c r="D25" s="619" t="s">
        <v>206</v>
      </c>
      <c r="E25" s="619"/>
      <c r="F25" s="619"/>
    </row>
    <row r="26" spans="3:6" s="172" customFormat="1" ht="14.45" customHeight="1" x14ac:dyDescent="0.25">
      <c r="C26" s="162" t="s">
        <v>5</v>
      </c>
      <c r="D26" s="623" t="s">
        <v>207</v>
      </c>
      <c r="E26" s="623"/>
      <c r="F26" s="623"/>
    </row>
    <row r="27" spans="3:6" s="172" customFormat="1" ht="30" customHeight="1" x14ac:dyDescent="0.25">
      <c r="C27" s="162" t="s">
        <v>5</v>
      </c>
      <c r="D27" s="624" t="s">
        <v>208</v>
      </c>
      <c r="E27" s="624"/>
      <c r="F27" s="624"/>
    </row>
    <row r="28" spans="3:6" s="172" customFormat="1" ht="5.0999999999999996" customHeight="1" x14ac:dyDescent="0.25">
      <c r="C28" s="171"/>
      <c r="D28" s="161"/>
      <c r="E28" s="164"/>
      <c r="F28" s="164"/>
    </row>
    <row r="29" spans="3:6" s="172" customFormat="1" ht="15" customHeight="1" x14ac:dyDescent="0.25">
      <c r="C29" s="622" t="s">
        <v>209</v>
      </c>
      <c r="D29" s="622"/>
      <c r="E29" s="622"/>
      <c r="F29" s="622"/>
    </row>
    <row r="30" spans="3:6" s="172" customFormat="1" ht="15" customHeight="1" x14ac:dyDescent="0.25">
      <c r="C30" s="162" t="s">
        <v>5</v>
      </c>
      <c r="D30" s="625" t="s">
        <v>210</v>
      </c>
      <c r="E30" s="625"/>
      <c r="F30" s="625"/>
    </row>
    <row r="31" spans="3:6" s="172" customFormat="1" ht="15" customHeight="1" x14ac:dyDescent="0.25">
      <c r="C31" s="162" t="s">
        <v>5</v>
      </c>
      <c r="D31" s="625" t="s">
        <v>211</v>
      </c>
      <c r="E31" s="625"/>
      <c r="F31" s="625"/>
    </row>
    <row r="32" spans="3:6" s="172" customFormat="1" ht="15" customHeight="1" x14ac:dyDescent="0.25">
      <c r="C32" s="162" t="s">
        <v>5</v>
      </c>
      <c r="D32" s="625" t="s">
        <v>212</v>
      </c>
      <c r="E32" s="625"/>
      <c r="F32" s="625"/>
    </row>
    <row r="33" spans="1:8" s="172" customFormat="1" ht="15" customHeight="1" x14ac:dyDescent="0.25">
      <c r="C33" s="162" t="s">
        <v>5</v>
      </c>
      <c r="D33" s="625" t="s">
        <v>213</v>
      </c>
      <c r="E33" s="625"/>
      <c r="F33" s="625"/>
    </row>
    <row r="34" spans="1:8" s="172" customFormat="1" ht="15" customHeight="1" x14ac:dyDescent="0.25">
      <c r="C34" s="162" t="s">
        <v>5</v>
      </c>
      <c r="D34" s="625" t="s">
        <v>214</v>
      </c>
      <c r="E34" s="625"/>
      <c r="F34" s="625"/>
    </row>
    <row r="35" spans="1:8" s="172" customFormat="1" ht="15" customHeight="1" x14ac:dyDescent="0.25">
      <c r="C35" s="162" t="s">
        <v>5</v>
      </c>
      <c r="D35" s="625" t="s">
        <v>215</v>
      </c>
      <c r="E35" s="625"/>
      <c r="F35" s="625"/>
    </row>
    <row r="36" spans="1:8" s="172" customFormat="1" ht="15" customHeight="1" x14ac:dyDescent="0.25">
      <c r="C36" s="162" t="s">
        <v>5</v>
      </c>
      <c r="D36" s="625" t="s">
        <v>216</v>
      </c>
      <c r="E36" s="625"/>
      <c r="F36" s="625"/>
    </row>
    <row r="37" spans="1:8" s="172" customFormat="1" ht="15" customHeight="1" x14ac:dyDescent="0.25">
      <c r="C37" s="162" t="s">
        <v>5</v>
      </c>
      <c r="D37" s="625" t="s">
        <v>217</v>
      </c>
      <c r="E37" s="625"/>
      <c r="F37" s="625"/>
    </row>
    <row r="38" spans="1:8" s="172" customFormat="1" ht="15" customHeight="1" x14ac:dyDescent="0.25">
      <c r="C38" s="162" t="s">
        <v>5</v>
      </c>
      <c r="D38" s="625" t="s">
        <v>947</v>
      </c>
      <c r="E38" s="625"/>
      <c r="F38" s="625"/>
    </row>
    <row r="39" spans="1:8" s="172" customFormat="1" ht="15" customHeight="1" x14ac:dyDescent="0.25">
      <c r="C39" s="162" t="s">
        <v>5</v>
      </c>
      <c r="D39" s="625" t="s">
        <v>218</v>
      </c>
      <c r="E39" s="625"/>
      <c r="F39" s="625"/>
    </row>
    <row r="40" spans="1:8" ht="5.0999999999999996" customHeight="1" x14ac:dyDescent="0.25"/>
    <row r="41" spans="1:8" ht="15.75" thickBot="1" x14ac:dyDescent="0.3">
      <c r="B41" s="62" t="s">
        <v>99</v>
      </c>
      <c r="C41" s="62"/>
    </row>
    <row r="42" spans="1:8" x14ac:dyDescent="0.25">
      <c r="A42" s="42"/>
      <c r="B42" s="92" t="s">
        <v>98</v>
      </c>
      <c r="C42" s="93"/>
      <c r="D42" s="94"/>
      <c r="E42" s="94"/>
      <c r="F42" s="95"/>
      <c r="G42" s="42"/>
    </row>
    <row r="43" spans="1:8" ht="5.0999999999999996" customHeight="1" x14ac:dyDescent="0.25">
      <c r="A43" s="42"/>
      <c r="B43" s="52"/>
      <c r="C43" s="42"/>
      <c r="D43" s="42"/>
      <c r="E43" s="42"/>
      <c r="F43" s="53"/>
      <c r="G43" s="42"/>
    </row>
    <row r="44" spans="1:8" x14ac:dyDescent="0.25">
      <c r="A44" s="42"/>
      <c r="B44" s="67">
        <v>1</v>
      </c>
      <c r="C44" s="68"/>
      <c r="D44" s="42" t="s">
        <v>97</v>
      </c>
      <c r="E44" s="141">
        <v>1</v>
      </c>
      <c r="F44" s="496"/>
      <c r="G44" s="42"/>
      <c r="H44" s="499"/>
    </row>
    <row r="45" spans="1:8" ht="5.0999999999999996" customHeight="1" x14ac:dyDescent="0.25">
      <c r="A45" s="42"/>
      <c r="B45" s="52"/>
      <c r="C45" s="42"/>
      <c r="D45" s="42"/>
      <c r="E45" s="141"/>
      <c r="F45" s="53"/>
      <c r="G45" s="42"/>
    </row>
    <row r="46" spans="1:8" x14ac:dyDescent="0.25">
      <c r="A46" s="42"/>
      <c r="B46" s="96" t="s">
        <v>96</v>
      </c>
      <c r="C46" s="97"/>
      <c r="D46" s="98"/>
      <c r="E46" s="142"/>
      <c r="F46" s="99"/>
      <c r="G46" s="42"/>
    </row>
    <row r="47" spans="1:8" ht="5.0999999999999996" customHeight="1" x14ac:dyDescent="0.25">
      <c r="A47" s="42"/>
      <c r="B47" s="52"/>
      <c r="C47" s="42"/>
      <c r="D47" s="42"/>
      <c r="E47" s="141"/>
      <c r="F47" s="53"/>
      <c r="G47" s="42"/>
    </row>
    <row r="48" spans="1:8" x14ac:dyDescent="0.25">
      <c r="A48" s="42"/>
      <c r="B48" s="70">
        <v>2</v>
      </c>
      <c r="C48" s="68"/>
      <c r="D48" s="42" t="s">
        <v>95</v>
      </c>
      <c r="E48" s="141">
        <v>2</v>
      </c>
      <c r="F48" s="468" t="str">
        <f>IFERROR('WS2 - Costs to Charges'!F37, "Calculation")</f>
        <v>Calculation</v>
      </c>
      <c r="G48" s="42"/>
      <c r="H48" s="341"/>
    </row>
    <row r="49" spans="1:7" ht="5.0999999999999996" customHeight="1" x14ac:dyDescent="0.25">
      <c r="A49" s="42"/>
      <c r="B49" s="73"/>
      <c r="C49" s="74"/>
      <c r="D49" s="74"/>
      <c r="E49" s="143"/>
      <c r="F49" s="76"/>
      <c r="G49" s="42"/>
    </row>
    <row r="50" spans="1:7" x14ac:dyDescent="0.25">
      <c r="A50" s="42"/>
      <c r="B50" s="70">
        <v>3</v>
      </c>
      <c r="C50" s="68"/>
      <c r="D50" s="42" t="s">
        <v>94</v>
      </c>
      <c r="E50" s="141">
        <v>3</v>
      </c>
      <c r="F50" s="409" t="str">
        <f>IFERROR(F44*F48,"Calculation")</f>
        <v>Calculation</v>
      </c>
      <c r="G50" s="42"/>
    </row>
    <row r="51" spans="1:7" ht="5.0999999999999996" customHeight="1" x14ac:dyDescent="0.25">
      <c r="A51" s="42"/>
      <c r="B51" s="73"/>
      <c r="C51" s="74"/>
      <c r="D51" s="74"/>
      <c r="E51" s="143"/>
      <c r="F51" s="438"/>
      <c r="G51" s="42"/>
    </row>
    <row r="52" spans="1:7" x14ac:dyDescent="0.25">
      <c r="A52" s="42"/>
      <c r="B52" s="70">
        <v>4</v>
      </c>
      <c r="C52" s="68"/>
      <c r="D52" s="42" t="s">
        <v>219</v>
      </c>
      <c r="E52" s="141">
        <v>4</v>
      </c>
      <c r="F52" s="497"/>
      <c r="G52" s="42"/>
    </row>
    <row r="53" spans="1:7" ht="5.0999999999999996" customHeight="1" x14ac:dyDescent="0.25">
      <c r="A53" s="42"/>
      <c r="B53" s="73"/>
      <c r="C53" s="74"/>
      <c r="D53" s="74"/>
      <c r="E53" s="143"/>
      <c r="F53" s="438"/>
      <c r="G53" s="42"/>
    </row>
    <row r="54" spans="1:7" x14ac:dyDescent="0.25">
      <c r="A54" s="42"/>
      <c r="B54" s="70">
        <v>5</v>
      </c>
      <c r="C54" s="68"/>
      <c r="D54" s="42" t="s">
        <v>93</v>
      </c>
      <c r="E54" s="141">
        <v>5</v>
      </c>
      <c r="F54" s="439" t="str">
        <f>IFERROR(F50+F52,"Calculation")</f>
        <v>Calculation</v>
      </c>
      <c r="G54" s="42"/>
    </row>
    <row r="55" spans="1:7" ht="5.0999999999999996" customHeight="1" x14ac:dyDescent="0.25">
      <c r="A55" s="42"/>
      <c r="B55" s="52"/>
      <c r="C55" s="42"/>
      <c r="D55" s="42"/>
      <c r="E55" s="141"/>
      <c r="F55" s="53"/>
      <c r="G55" s="42"/>
    </row>
    <row r="56" spans="1:7" x14ac:dyDescent="0.25">
      <c r="A56" s="42"/>
      <c r="B56" s="96" t="s">
        <v>92</v>
      </c>
      <c r="C56" s="97"/>
      <c r="D56" s="98"/>
      <c r="E56" s="142"/>
      <c r="F56" s="99"/>
      <c r="G56" s="42"/>
    </row>
    <row r="57" spans="1:7" ht="5.0999999999999996" customHeight="1" x14ac:dyDescent="0.25">
      <c r="A57" s="42"/>
      <c r="B57" s="52"/>
      <c r="C57" s="42"/>
      <c r="D57" s="42"/>
      <c r="E57" s="141"/>
      <c r="F57" s="53"/>
      <c r="G57" s="42"/>
    </row>
    <row r="58" spans="1:7" x14ac:dyDescent="0.25">
      <c r="A58" s="42"/>
      <c r="B58" s="70">
        <v>6</v>
      </c>
      <c r="C58" s="68"/>
      <c r="D58" s="42" t="s">
        <v>91</v>
      </c>
      <c r="E58" s="141">
        <v>6</v>
      </c>
      <c r="F58" s="498"/>
      <c r="G58" s="42"/>
    </row>
    <row r="59" spans="1:7" ht="5.0999999999999996" customHeight="1" x14ac:dyDescent="0.25">
      <c r="A59" s="42"/>
      <c r="B59" s="73"/>
      <c r="C59" s="74"/>
      <c r="D59" s="74"/>
      <c r="E59" s="143"/>
      <c r="F59" s="440"/>
      <c r="G59" s="42"/>
    </row>
    <row r="60" spans="1:7" x14ac:dyDescent="0.25">
      <c r="A60" s="42"/>
      <c r="B60" s="70">
        <v>7</v>
      </c>
      <c r="C60" s="68"/>
      <c r="D60" s="42" t="s">
        <v>90</v>
      </c>
      <c r="E60" s="141">
        <v>7</v>
      </c>
      <c r="F60" s="498"/>
      <c r="G60" s="42"/>
    </row>
    <row r="61" spans="1:7" ht="5.0999999999999996" customHeight="1" x14ac:dyDescent="0.25">
      <c r="A61" s="42"/>
      <c r="B61" s="73"/>
      <c r="C61" s="74"/>
      <c r="D61" s="74"/>
      <c r="E61" s="143"/>
      <c r="F61" s="440"/>
      <c r="G61" s="42"/>
    </row>
    <row r="62" spans="1:7" x14ac:dyDescent="0.25">
      <c r="A62" s="42"/>
      <c r="B62" s="70">
        <v>8</v>
      </c>
      <c r="C62" s="68"/>
      <c r="D62" s="68" t="s">
        <v>89</v>
      </c>
      <c r="E62" s="141">
        <v>8</v>
      </c>
      <c r="F62" s="409" t="str">
        <f>IF(F58+F60=0,"Calculation",F58+F60)</f>
        <v>Calculation</v>
      </c>
      <c r="G62" s="42"/>
    </row>
    <row r="63" spans="1:7" ht="5.0999999999999996" customHeight="1" x14ac:dyDescent="0.25">
      <c r="A63" s="42"/>
      <c r="B63" s="73"/>
      <c r="C63" s="74"/>
      <c r="D63" s="74"/>
      <c r="E63" s="143"/>
      <c r="F63" s="438"/>
      <c r="G63" s="42"/>
    </row>
    <row r="64" spans="1:7" x14ac:dyDescent="0.25">
      <c r="A64" s="42"/>
      <c r="B64" s="70">
        <v>9</v>
      </c>
      <c r="C64" s="68"/>
      <c r="D64" s="56" t="s">
        <v>88</v>
      </c>
      <c r="E64" s="141">
        <v>9</v>
      </c>
      <c r="F64" s="409" t="str">
        <f>IFERROR(F54-F62,"Calculation")</f>
        <v>Calculation</v>
      </c>
      <c r="G64" s="42"/>
    </row>
    <row r="65" spans="1:7" ht="5.0999999999999996" customHeight="1" x14ac:dyDescent="0.25">
      <c r="A65" s="42"/>
      <c r="B65" s="73"/>
      <c r="C65" s="74"/>
      <c r="D65" s="74"/>
      <c r="E65" s="143"/>
      <c r="F65" s="76"/>
      <c r="G65" s="42"/>
    </row>
    <row r="66" spans="1:7" ht="33" customHeight="1" x14ac:dyDescent="0.25">
      <c r="A66" s="42"/>
      <c r="B66" s="70">
        <v>10</v>
      </c>
      <c r="C66" s="68"/>
      <c r="D66" s="56" t="s">
        <v>87</v>
      </c>
      <c r="E66" s="141">
        <v>10</v>
      </c>
      <c r="F66" s="496"/>
      <c r="G66" s="42"/>
    </row>
    <row r="67" spans="1:7" ht="5.0999999999999996" customHeight="1" x14ac:dyDescent="0.25">
      <c r="A67" s="42"/>
      <c r="B67" s="73"/>
      <c r="C67" s="74"/>
      <c r="D67" s="74"/>
      <c r="E67" s="143"/>
      <c r="F67" s="76"/>
      <c r="G67" s="42"/>
    </row>
    <row r="68" spans="1:7" x14ac:dyDescent="0.25">
      <c r="A68" s="42"/>
      <c r="B68" s="70">
        <v>11</v>
      </c>
      <c r="C68" s="68"/>
      <c r="D68" s="68" t="s">
        <v>86</v>
      </c>
      <c r="E68" s="141">
        <v>11</v>
      </c>
      <c r="F68" s="468" t="str">
        <f>IFERROR(F64/F66,"Calculation")</f>
        <v>Calculation</v>
      </c>
      <c r="G68" s="42"/>
    </row>
    <row r="69" spans="1:7" ht="5.0999999999999996" customHeight="1" thickBot="1" x14ac:dyDescent="0.3">
      <c r="B69" s="71"/>
      <c r="C69" s="72"/>
      <c r="D69" s="72"/>
      <c r="E69" s="72"/>
      <c r="F69" s="59"/>
      <c r="G69" s="42"/>
    </row>
  </sheetData>
  <sheetProtection sheet="1" objects="1" scenarios="1" selectLockedCells="1"/>
  <mergeCells count="28">
    <mergeCell ref="D38:F38"/>
    <mergeCell ref="D39:F39"/>
    <mergeCell ref="D33:F33"/>
    <mergeCell ref="D34:F34"/>
    <mergeCell ref="D35:F35"/>
    <mergeCell ref="D36:F36"/>
    <mergeCell ref="D37:F37"/>
    <mergeCell ref="D26:F26"/>
    <mergeCell ref="D27:F27"/>
    <mergeCell ref="C29:F29"/>
    <mergeCell ref="D30:F30"/>
    <mergeCell ref="D32:F32"/>
    <mergeCell ref="D31:F31"/>
    <mergeCell ref="D22:F22"/>
    <mergeCell ref="D23:F23"/>
    <mergeCell ref="D24:F24"/>
    <mergeCell ref="D25:F25"/>
    <mergeCell ref="C9:F9"/>
    <mergeCell ref="C11:F11"/>
    <mergeCell ref="C13:F13"/>
    <mergeCell ref="C15:F15"/>
    <mergeCell ref="C17:F17"/>
    <mergeCell ref="C19:F19"/>
    <mergeCell ref="C21:F21"/>
    <mergeCell ref="D12:F12"/>
    <mergeCell ref="D14:F14"/>
    <mergeCell ref="D16:F16"/>
    <mergeCell ref="D18:F18"/>
  </mergeCells>
  <pageMargins left="0.7" right="0.7" top="0.75" bottom="0.75" header="0.3" footer="0.3"/>
  <pageSetup paperSize="11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F5AF2-0C1D-4865-94A3-2E6A03704A92}">
  <sheetPr codeName="Sheet10">
    <tabColor theme="8" tint="0.59999389629810485"/>
  </sheetPr>
  <dimension ref="B1:J55"/>
  <sheetViews>
    <sheetView showGridLines="0" showRowColHeaders="0" zoomScaleNormal="100" workbookViewId="0">
      <pane ySplit="6" topLeftCell="A7" activePane="bottomLeft" state="frozen"/>
      <selection pane="bottomLeft" activeCell="F39" sqref="F39"/>
    </sheetView>
  </sheetViews>
  <sheetFormatPr defaultRowHeight="15" x14ac:dyDescent="0.25"/>
  <cols>
    <col min="2" max="2" width="4.7109375" customWidth="1"/>
    <col min="3" max="3" width="1.7109375" customWidth="1"/>
    <col min="4" max="4" width="88.28515625" customWidth="1"/>
    <col min="5" max="5" width="3.28515625" bestFit="1" customWidth="1"/>
    <col min="6" max="7" width="20.5703125" customWidth="1"/>
    <col min="9" max="9" width="20.5703125" customWidth="1"/>
  </cols>
  <sheetData>
    <row r="1" spans="2:10" ht="60" customHeight="1" x14ac:dyDescent="0.25">
      <c r="I1" s="248"/>
      <c r="J1" s="248"/>
    </row>
    <row r="2" spans="2:10" s="172" customFormat="1" ht="13.5" customHeight="1" x14ac:dyDescent="0.25">
      <c r="I2" s="249"/>
      <c r="J2" s="248"/>
    </row>
    <row r="3" spans="2:10" s="172" customFormat="1" ht="13.5" customHeight="1" x14ac:dyDescent="0.25">
      <c r="I3" s="248"/>
      <c r="J3" s="248"/>
    </row>
    <row r="4" spans="2:10" s="172" customFormat="1" x14ac:dyDescent="0.25">
      <c r="I4" s="248"/>
      <c r="J4" s="248"/>
    </row>
    <row r="5" spans="2:10" s="172" customFormat="1" ht="21" x14ac:dyDescent="0.25">
      <c r="B5" s="168" t="s">
        <v>197</v>
      </c>
    </row>
    <row r="6" spans="2:10" s="172" customFormat="1" ht="18.75" x14ac:dyDescent="0.25">
      <c r="B6" s="167" t="s">
        <v>220</v>
      </c>
    </row>
    <row r="7" spans="2:10" s="172" customFormat="1" ht="5.0999999999999996" customHeight="1" x14ac:dyDescent="0.25">
      <c r="B7" s="159"/>
    </row>
    <row r="8" spans="2:10" s="172" customFormat="1" x14ac:dyDescent="0.25">
      <c r="C8" s="627" t="s">
        <v>244</v>
      </c>
      <c r="D8" s="627"/>
      <c r="E8" s="627"/>
      <c r="F8" s="627"/>
      <c r="G8" s="627"/>
    </row>
    <row r="9" spans="2:10" s="172" customFormat="1" ht="5.0999999999999996" customHeight="1" x14ac:dyDescent="0.25">
      <c r="C9" s="170"/>
      <c r="D9" s="170"/>
      <c r="E9" s="170"/>
      <c r="F9" s="170"/>
      <c r="G9" s="170"/>
    </row>
    <row r="10" spans="2:10" s="172" customFormat="1" x14ac:dyDescent="0.25">
      <c r="C10" s="627" t="s">
        <v>245</v>
      </c>
      <c r="D10" s="627"/>
      <c r="E10" s="627"/>
      <c r="F10" s="627"/>
      <c r="G10" s="627"/>
    </row>
    <row r="11" spans="2:10" s="172" customFormat="1" ht="5.0999999999999996" customHeight="1" x14ac:dyDescent="0.25">
      <c r="C11" s="170"/>
      <c r="D11" s="170"/>
      <c r="E11" s="170"/>
      <c r="F11" s="170"/>
      <c r="G11" s="170"/>
    </row>
    <row r="12" spans="2:10" s="172" customFormat="1" x14ac:dyDescent="0.25">
      <c r="C12" s="627" t="s">
        <v>221</v>
      </c>
      <c r="D12" s="627"/>
      <c r="E12" s="627"/>
      <c r="F12" s="627"/>
      <c r="G12" s="627"/>
    </row>
    <row r="13" spans="2:10" s="172" customFormat="1" x14ac:dyDescent="0.25">
      <c r="C13" s="160" t="s">
        <v>5</v>
      </c>
      <c r="D13" s="626" t="s">
        <v>223</v>
      </c>
      <c r="E13" s="626"/>
      <c r="F13" s="626"/>
      <c r="G13" s="626"/>
    </row>
    <row r="14" spans="2:10" s="172" customFormat="1" x14ac:dyDescent="0.25">
      <c r="C14" s="160" t="s">
        <v>5</v>
      </c>
      <c r="D14" s="628" t="s">
        <v>222</v>
      </c>
      <c r="E14" s="628"/>
      <c r="F14" s="628"/>
      <c r="G14" s="628"/>
    </row>
    <row r="15" spans="2:10" s="172" customFormat="1" x14ac:dyDescent="0.25">
      <c r="C15" s="160" t="s">
        <v>5</v>
      </c>
      <c r="D15" s="626" t="s">
        <v>224</v>
      </c>
      <c r="E15" s="626"/>
      <c r="F15" s="626"/>
      <c r="G15" s="626"/>
    </row>
    <row r="16" spans="2:10" s="172" customFormat="1" x14ac:dyDescent="0.25">
      <c r="C16" s="160" t="s">
        <v>5</v>
      </c>
      <c r="D16" s="626" t="s">
        <v>225</v>
      </c>
      <c r="E16" s="626"/>
      <c r="F16" s="626"/>
      <c r="G16" s="626"/>
    </row>
    <row r="17" spans="2:7" s="172" customFormat="1" x14ac:dyDescent="0.25">
      <c r="C17" s="160" t="s">
        <v>5</v>
      </c>
      <c r="D17" s="626" t="s">
        <v>226</v>
      </c>
      <c r="E17" s="626"/>
      <c r="F17" s="626"/>
      <c r="G17" s="626"/>
    </row>
    <row r="18" spans="2:7" s="172" customFormat="1" x14ac:dyDescent="0.25">
      <c r="C18" s="160" t="s">
        <v>5</v>
      </c>
      <c r="D18" s="626" t="s">
        <v>227</v>
      </c>
      <c r="E18" s="626"/>
      <c r="F18" s="626"/>
      <c r="G18" s="626"/>
    </row>
    <row r="19" spans="2:7" s="172" customFormat="1" ht="5.0999999999999996" customHeight="1" x14ac:dyDescent="0.25">
      <c r="C19" s="173"/>
      <c r="D19" s="173"/>
      <c r="E19" s="173"/>
      <c r="F19" s="173"/>
      <c r="G19" s="173"/>
    </row>
    <row r="20" spans="2:7" s="172" customFormat="1" ht="5.0999999999999996" customHeight="1" x14ac:dyDescent="0.25"/>
    <row r="21" spans="2:7" ht="15.75" thickBot="1" x14ac:dyDescent="0.3">
      <c r="B21" s="62" t="s">
        <v>122</v>
      </c>
      <c r="C21" s="62"/>
    </row>
    <row r="22" spans="2:7" ht="44.25" customHeight="1" x14ac:dyDescent="0.25">
      <c r="B22" s="50"/>
      <c r="C22" s="11"/>
      <c r="D22" s="11"/>
      <c r="E22" s="11"/>
      <c r="F22" s="87" t="s">
        <v>450</v>
      </c>
      <c r="G22" s="500" t="s">
        <v>449</v>
      </c>
    </row>
    <row r="23" spans="2:7" x14ac:dyDescent="0.25">
      <c r="B23" s="96" t="s">
        <v>98</v>
      </c>
      <c r="C23" s="97"/>
      <c r="D23" s="98"/>
      <c r="E23" s="98"/>
      <c r="F23" s="48"/>
      <c r="G23" s="103"/>
    </row>
    <row r="24" spans="2:7" ht="5.0999999999999996" customHeight="1" x14ac:dyDescent="0.25">
      <c r="B24" s="52"/>
      <c r="C24" s="42"/>
      <c r="D24" s="42"/>
      <c r="E24" s="42"/>
      <c r="F24" s="47"/>
      <c r="G24" s="86"/>
    </row>
    <row r="25" spans="2:7" x14ac:dyDescent="0.25">
      <c r="B25" s="81">
        <v>1</v>
      </c>
      <c r="C25" s="68"/>
      <c r="D25" s="42" t="s">
        <v>121</v>
      </c>
      <c r="E25" s="141">
        <v>1</v>
      </c>
      <c r="F25" s="425"/>
      <c r="G25" s="418">
        <f>+'7c) Means Tested Programs'!G33</f>
        <v>0</v>
      </c>
    </row>
    <row r="26" spans="2:7" ht="5.0999999999999996" customHeight="1" x14ac:dyDescent="0.25">
      <c r="B26" s="78"/>
      <c r="C26" s="42"/>
      <c r="D26" s="42"/>
      <c r="E26" s="141"/>
      <c r="F26" s="403"/>
      <c r="G26" s="88"/>
    </row>
    <row r="27" spans="2:7" x14ac:dyDescent="0.25">
      <c r="B27" s="100" t="s">
        <v>96</v>
      </c>
      <c r="C27" s="97"/>
      <c r="D27" s="98"/>
      <c r="E27" s="142"/>
      <c r="F27" s="404"/>
      <c r="G27" s="104"/>
    </row>
    <row r="28" spans="2:7" ht="5.0999999999999996" customHeight="1" x14ac:dyDescent="0.25">
      <c r="B28" s="78"/>
      <c r="C28" s="42"/>
      <c r="D28" s="42"/>
      <c r="E28" s="141"/>
      <c r="F28" s="403"/>
      <c r="G28" s="88"/>
    </row>
    <row r="29" spans="2:7" x14ac:dyDescent="0.25">
      <c r="B29" s="81">
        <v>2</v>
      </c>
      <c r="C29" s="68"/>
      <c r="D29" s="42" t="s">
        <v>120</v>
      </c>
      <c r="E29" s="141">
        <v>2</v>
      </c>
      <c r="F29" s="469" t="str">
        <f>'WS2 - Costs to Charges'!F37</f>
        <v>Calculation</v>
      </c>
      <c r="G29" s="544" t="str">
        <f>'7a) Fin Assistance at Cost'!F68</f>
        <v>Calculation</v>
      </c>
    </row>
    <row r="30" spans="2:7" ht="5.0999999999999996" customHeight="1" x14ac:dyDescent="0.25">
      <c r="B30" s="80"/>
      <c r="C30" s="74"/>
      <c r="D30" s="74"/>
      <c r="E30" s="143"/>
      <c r="F30" s="405"/>
      <c r="G30" s="545"/>
    </row>
    <row r="31" spans="2:7" x14ac:dyDescent="0.25">
      <c r="B31" s="81">
        <v>3</v>
      </c>
      <c r="C31" s="68"/>
      <c r="D31" s="42" t="s">
        <v>119</v>
      </c>
      <c r="E31" s="141">
        <v>3</v>
      </c>
      <c r="F31" s="441" t="str">
        <f>IFERROR(F25*F29,"Calculation")</f>
        <v>Calculation</v>
      </c>
      <c r="G31" s="546" t="str">
        <f>IFERROR(G25*G29,"Calculation")</f>
        <v>Calculation</v>
      </c>
    </row>
    <row r="32" spans="2:7" ht="5.0999999999999996" customHeight="1" x14ac:dyDescent="0.25">
      <c r="B32" s="80"/>
      <c r="C32" s="74"/>
      <c r="D32" s="74"/>
      <c r="E32" s="143"/>
      <c r="F32" s="443"/>
      <c r="G32" s="547"/>
    </row>
    <row r="33" spans="2:9" x14ac:dyDescent="0.25">
      <c r="B33" s="81">
        <v>4</v>
      </c>
      <c r="C33" s="68"/>
      <c r="D33" s="42" t="s">
        <v>108</v>
      </c>
      <c r="E33" s="141">
        <v>4</v>
      </c>
      <c r="F33" s="473"/>
      <c r="G33" s="548">
        <f>+'7c) Means Tested Programs'!G41</f>
        <v>0</v>
      </c>
    </row>
    <row r="34" spans="2:9" ht="5.0999999999999996" customHeight="1" x14ac:dyDescent="0.25">
      <c r="B34" s="80"/>
      <c r="C34" s="74"/>
      <c r="D34" s="74"/>
      <c r="E34" s="143"/>
      <c r="F34" s="443"/>
      <c r="G34" s="547"/>
    </row>
    <row r="35" spans="2:9" ht="30" x14ac:dyDescent="0.25">
      <c r="B35" s="81">
        <v>5</v>
      </c>
      <c r="C35" s="68"/>
      <c r="D35" s="84" t="s">
        <v>247</v>
      </c>
      <c r="E35" s="141">
        <v>5</v>
      </c>
      <c r="F35" s="431" t="str">
        <f>IFERROR(F31+F33,"Calculation")</f>
        <v>Calculation</v>
      </c>
      <c r="G35" s="546" t="str">
        <f>IFERROR(G31+G33,"Calculation")</f>
        <v>Calculation</v>
      </c>
    </row>
    <row r="36" spans="2:9" ht="5.0999999999999996" customHeight="1" x14ac:dyDescent="0.25">
      <c r="B36" s="78"/>
      <c r="C36" s="42"/>
      <c r="D36" s="42"/>
      <c r="E36" s="141"/>
      <c r="F36" s="403"/>
      <c r="G36" s="549"/>
    </row>
    <row r="37" spans="2:9" x14ac:dyDescent="0.25">
      <c r="B37" s="100" t="s">
        <v>92</v>
      </c>
      <c r="C37" s="97"/>
      <c r="D37" s="98"/>
      <c r="E37" s="142"/>
      <c r="F37" s="404"/>
      <c r="G37" s="550"/>
    </row>
    <row r="38" spans="2:9" ht="5.0999999999999996" customHeight="1" x14ac:dyDescent="0.25">
      <c r="B38" s="78"/>
      <c r="C38" s="42"/>
      <c r="D38" s="42"/>
      <c r="E38" s="141"/>
      <c r="F38" s="403"/>
      <c r="G38" s="549"/>
    </row>
    <row r="39" spans="2:9" x14ac:dyDescent="0.25">
      <c r="B39" s="81">
        <v>6</v>
      </c>
      <c r="C39" s="68"/>
      <c r="D39" s="42" t="s">
        <v>118</v>
      </c>
      <c r="E39" s="141">
        <v>6</v>
      </c>
      <c r="F39" s="474"/>
      <c r="G39" s="548">
        <f>+'7c) Means Tested Programs'!G47</f>
        <v>0</v>
      </c>
      <c r="I39" s="499"/>
    </row>
    <row r="40" spans="2:9" ht="5.0999999999999996" customHeight="1" x14ac:dyDescent="0.25">
      <c r="B40" s="80"/>
      <c r="C40" s="74"/>
      <c r="D40" s="74"/>
      <c r="E40" s="143"/>
      <c r="F40" s="443"/>
      <c r="G40" s="547"/>
    </row>
    <row r="41" spans="2:9" x14ac:dyDescent="0.25">
      <c r="B41" s="81">
        <v>7</v>
      </c>
      <c r="C41" s="68"/>
      <c r="D41" s="42" t="s">
        <v>117</v>
      </c>
      <c r="E41" s="141">
        <v>7</v>
      </c>
      <c r="F41" s="474"/>
      <c r="G41" s="548">
        <f>+'7c) Means Tested Programs'!G49</f>
        <v>0</v>
      </c>
    </row>
    <row r="42" spans="2:9" ht="5.0999999999999996" customHeight="1" x14ac:dyDescent="0.25">
      <c r="B42" s="80"/>
      <c r="C42" s="74"/>
      <c r="D42" s="74"/>
      <c r="E42" s="143"/>
      <c r="F42" s="443"/>
      <c r="G42" s="547"/>
    </row>
    <row r="43" spans="2:9" x14ac:dyDescent="0.25">
      <c r="B43" s="81">
        <v>8</v>
      </c>
      <c r="C43" s="68"/>
      <c r="D43" s="42" t="s">
        <v>116</v>
      </c>
      <c r="E43" s="141">
        <v>8</v>
      </c>
      <c r="F43" s="474"/>
      <c r="G43" s="548">
        <f>+'7c) Means Tested Programs'!G51</f>
        <v>0</v>
      </c>
    </row>
    <row r="44" spans="2:9" ht="5.0999999999999996" customHeight="1" x14ac:dyDescent="0.25">
      <c r="B44" s="80"/>
      <c r="C44" s="74"/>
      <c r="D44" s="74"/>
      <c r="E44" s="143"/>
      <c r="F44" s="443"/>
      <c r="G44" s="547"/>
    </row>
    <row r="45" spans="2:9" ht="30" x14ac:dyDescent="0.25">
      <c r="B45" s="81">
        <v>9</v>
      </c>
      <c r="C45" s="68"/>
      <c r="D45" s="84" t="s">
        <v>115</v>
      </c>
      <c r="E45" s="141">
        <v>9</v>
      </c>
      <c r="F45" s="441" t="str">
        <f>IF(F39+F41+F43=0,"Calculation",F39+F41+F43)</f>
        <v>Calculation</v>
      </c>
      <c r="G45" s="546" t="str">
        <f>IF(G39+G41+G43=0,"Calculation",G39+G41+G43)</f>
        <v>Calculation</v>
      </c>
    </row>
    <row r="46" spans="2:9" ht="5.0999999999999996" customHeight="1" x14ac:dyDescent="0.25">
      <c r="B46" s="80"/>
      <c r="C46" s="74"/>
      <c r="D46" s="74"/>
      <c r="E46" s="143"/>
      <c r="F46" s="442"/>
      <c r="G46" s="551"/>
    </row>
    <row r="47" spans="2:9" ht="30" x14ac:dyDescent="0.25">
      <c r="B47" s="81">
        <v>10</v>
      </c>
      <c r="C47" s="68"/>
      <c r="D47" s="84" t="s">
        <v>948</v>
      </c>
      <c r="E47" s="141">
        <v>10</v>
      </c>
      <c r="F47" s="441" t="str">
        <f>IFERROR(F35-F45,"Calculation")</f>
        <v>Calculation</v>
      </c>
      <c r="G47" s="546" t="str">
        <f>IFERROR(G35-G45,"Calculation")</f>
        <v>Calculation</v>
      </c>
    </row>
    <row r="48" spans="2:9" ht="5.0999999999999996" customHeight="1" x14ac:dyDescent="0.25">
      <c r="B48" s="91"/>
      <c r="C48" s="75"/>
      <c r="D48" s="74"/>
      <c r="E48" s="143"/>
      <c r="F48" s="89"/>
      <c r="G48" s="90"/>
    </row>
    <row r="49" spans="2:7" ht="45" x14ac:dyDescent="0.25">
      <c r="B49" s="81">
        <v>11</v>
      </c>
      <c r="C49" s="68"/>
      <c r="D49" s="56" t="s">
        <v>114</v>
      </c>
      <c r="E49" s="141">
        <v>11</v>
      </c>
      <c r="F49" s="425"/>
      <c r="G49" s="419">
        <f>+'7c) Means Tested Programs'!G57</f>
        <v>0</v>
      </c>
    </row>
    <row r="50" spans="2:7" ht="5.0999999999999996" customHeight="1" x14ac:dyDescent="0.25">
      <c r="B50" s="80"/>
      <c r="C50" s="74"/>
      <c r="D50" s="74"/>
      <c r="E50" s="143"/>
      <c r="F50" s="89"/>
      <c r="G50" s="90"/>
    </row>
    <row r="51" spans="2:7" ht="30" x14ac:dyDescent="0.25">
      <c r="B51" s="81">
        <v>12</v>
      </c>
      <c r="C51" s="68"/>
      <c r="D51" s="84" t="s">
        <v>949</v>
      </c>
      <c r="E51" s="141">
        <v>12</v>
      </c>
      <c r="F51" s="471" t="str">
        <f>IFERROR(F47/F49,"Calculation")</f>
        <v>Calculation</v>
      </c>
      <c r="G51" s="471" t="str">
        <f>IFERROR(G47/G49,"Calculation")</f>
        <v>Calculation</v>
      </c>
    </row>
    <row r="52" spans="2:7" ht="5.0999999999999996" customHeight="1" thickBot="1" x14ac:dyDescent="0.3">
      <c r="B52" s="57"/>
      <c r="C52" s="58"/>
      <c r="D52" s="58"/>
      <c r="E52" s="58"/>
      <c r="F52" s="420"/>
      <c r="G52" s="421"/>
    </row>
    <row r="53" spans="2:7" x14ac:dyDescent="0.25">
      <c r="B53" s="62"/>
      <c r="C53" s="62"/>
    </row>
    <row r="55" spans="2:7" x14ac:dyDescent="0.25">
      <c r="F55" s="63"/>
    </row>
  </sheetData>
  <sheetProtection sheet="1" objects="1" scenarios="1" selectLockedCells="1"/>
  <mergeCells count="9">
    <mergeCell ref="D15:G15"/>
    <mergeCell ref="D16:G16"/>
    <mergeCell ref="D17:G17"/>
    <mergeCell ref="D18:G18"/>
    <mergeCell ref="C8:G8"/>
    <mergeCell ref="C10:G10"/>
    <mergeCell ref="C12:G12"/>
    <mergeCell ref="D13:G13"/>
    <mergeCell ref="D14:G14"/>
  </mergeCells>
  <hyperlinks>
    <hyperlink ref="G22" location="'7c) Means Tested Programs'!A1" display="(B) Other means-tested government health programs" xr:uid="{1D09B039-FD96-45A4-AE98-BB9E341D8E6C}"/>
  </hyperlinks>
  <pageMargins left="0.7" right="0.7" top="0.75" bottom="0.75" header="0.3" footer="0.3"/>
  <pageSetup paperSize="11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6A204-B4FC-4133-9AE9-ABCA62DD9B22}">
  <sheetPr codeName="Sheet11">
    <tabColor theme="8" tint="0.59999389629810485"/>
  </sheetPr>
  <dimension ref="B1:K63"/>
  <sheetViews>
    <sheetView showGridLines="0" showRowColHeaders="0" zoomScaleNormal="100" workbookViewId="0">
      <pane ySplit="4" topLeftCell="A5" activePane="bottomLeft" state="frozen"/>
      <selection activeCell="H2" sqref="H2"/>
      <selection pane="bottomLeft" activeCell="I47" sqref="I47"/>
    </sheetView>
  </sheetViews>
  <sheetFormatPr defaultColWidth="8.7109375" defaultRowHeight="15" x14ac:dyDescent="0.25"/>
  <cols>
    <col min="1" max="1" width="8.7109375" style="172"/>
    <col min="2" max="2" width="4.7109375" style="172" customWidth="1"/>
    <col min="3" max="3" width="1.7109375" style="172" customWidth="1"/>
    <col min="4" max="4" width="88.28515625" style="172" customWidth="1"/>
    <col min="5" max="5" width="3.28515625" style="172" bestFit="1" customWidth="1"/>
    <col min="6" max="7" width="20.5703125" style="172" customWidth="1"/>
    <col min="8" max="8" width="2.5703125" style="172" customWidth="1"/>
    <col min="9" max="9" width="20.5703125" style="172" customWidth="1"/>
    <col min="10" max="16384" width="8.7109375" style="172"/>
  </cols>
  <sheetData>
    <row r="1" spans="2:10" ht="60" customHeight="1" x14ac:dyDescent="0.25">
      <c r="I1" s="248"/>
      <c r="J1" s="248"/>
    </row>
    <row r="2" spans="2:10" x14ac:dyDescent="0.25">
      <c r="I2" s="249"/>
      <c r="J2" s="248"/>
    </row>
    <row r="3" spans="2:10" x14ac:dyDescent="0.25">
      <c r="I3" s="248"/>
      <c r="J3" s="248"/>
    </row>
    <row r="4" spans="2:10" x14ac:dyDescent="0.25">
      <c r="I4" s="248"/>
      <c r="J4" s="248"/>
    </row>
    <row r="5" spans="2:10" ht="21" x14ac:dyDescent="0.25">
      <c r="B5" s="168" t="s">
        <v>197</v>
      </c>
    </row>
    <row r="6" spans="2:10" ht="5.0999999999999996" customHeight="1" x14ac:dyDescent="0.25">
      <c r="C6" s="236"/>
      <c r="D6" s="236"/>
      <c r="E6" s="236"/>
      <c r="F6" s="236"/>
      <c r="G6" s="236"/>
    </row>
    <row r="7" spans="2:10" ht="18.75" x14ac:dyDescent="0.25">
      <c r="B7" s="167" t="s">
        <v>228</v>
      </c>
      <c r="C7" s="236"/>
      <c r="D7" s="236"/>
      <c r="E7" s="236"/>
      <c r="F7" s="236"/>
      <c r="G7" s="236"/>
    </row>
    <row r="8" spans="2:10" ht="5.0999999999999996" customHeight="1" x14ac:dyDescent="0.25">
      <c r="C8" s="236"/>
      <c r="D8" s="236"/>
      <c r="E8" s="236"/>
      <c r="F8" s="236"/>
      <c r="G8" s="236"/>
    </row>
    <row r="9" spans="2:10" ht="27.75" customHeight="1" x14ac:dyDescent="0.25">
      <c r="C9" s="629" t="s">
        <v>246</v>
      </c>
      <c r="D9" s="629"/>
      <c r="E9" s="629"/>
      <c r="F9" s="629"/>
      <c r="G9" s="629"/>
    </row>
    <row r="10" spans="2:10" ht="5.0999999999999996" customHeight="1" x14ac:dyDescent="0.25">
      <c r="C10" s="235"/>
      <c r="D10" s="235"/>
      <c r="E10" s="235"/>
      <c r="F10" s="235"/>
      <c r="G10" s="235"/>
    </row>
    <row r="11" spans="2:10" x14ac:dyDescent="0.25">
      <c r="C11" s="627" t="s">
        <v>245</v>
      </c>
      <c r="D11" s="627"/>
      <c r="E11" s="627"/>
      <c r="F11" s="627"/>
      <c r="G11" s="627"/>
    </row>
    <row r="12" spans="2:10" ht="5.0999999999999996" customHeight="1" x14ac:dyDescent="0.25">
      <c r="C12" s="235"/>
      <c r="D12" s="235"/>
      <c r="E12" s="235"/>
      <c r="F12" s="235"/>
      <c r="G12" s="235"/>
    </row>
    <row r="13" spans="2:10" x14ac:dyDescent="0.25">
      <c r="C13" s="627" t="s">
        <v>221</v>
      </c>
      <c r="D13" s="627"/>
      <c r="E13" s="627"/>
      <c r="F13" s="627"/>
      <c r="G13" s="627"/>
    </row>
    <row r="14" spans="2:10" x14ac:dyDescent="0.25">
      <c r="C14" s="160" t="s">
        <v>5</v>
      </c>
      <c r="D14" s="626" t="s">
        <v>234</v>
      </c>
      <c r="E14" s="626"/>
      <c r="F14" s="626"/>
      <c r="G14" s="626"/>
    </row>
    <row r="15" spans="2:10" x14ac:dyDescent="0.25">
      <c r="C15" s="160" t="s">
        <v>5</v>
      </c>
      <c r="D15" s="626" t="s">
        <v>233</v>
      </c>
      <c r="E15" s="626"/>
      <c r="F15" s="626"/>
      <c r="G15" s="626"/>
    </row>
    <row r="16" spans="2:10" x14ac:dyDescent="0.25">
      <c r="C16" s="160" t="s">
        <v>5</v>
      </c>
      <c r="D16" s="626" t="s">
        <v>232</v>
      </c>
      <c r="E16" s="626"/>
      <c r="F16" s="626"/>
      <c r="G16" s="626"/>
    </row>
    <row r="17" spans="2:11" x14ac:dyDescent="0.25">
      <c r="C17" s="160" t="s">
        <v>5</v>
      </c>
      <c r="D17" s="626" t="s">
        <v>231</v>
      </c>
      <c r="E17" s="626"/>
      <c r="F17" s="626"/>
      <c r="G17" s="626"/>
    </row>
    <row r="18" spans="2:11" x14ac:dyDescent="0.25">
      <c r="C18" s="160" t="s">
        <v>5</v>
      </c>
      <c r="D18" s="626" t="s">
        <v>230</v>
      </c>
      <c r="E18" s="626"/>
      <c r="F18" s="626"/>
      <c r="G18" s="626"/>
    </row>
    <row r="19" spans="2:11" ht="15" customHeight="1" x14ac:dyDescent="0.25">
      <c r="C19" s="160" t="s">
        <v>5</v>
      </c>
      <c r="D19" s="626" t="s">
        <v>229</v>
      </c>
      <c r="E19" s="626"/>
      <c r="F19" s="626"/>
      <c r="G19" s="626"/>
    </row>
    <row r="20" spans="2:11" ht="5.0999999999999996" customHeight="1" x14ac:dyDescent="0.25">
      <c r="C20" s="235"/>
      <c r="D20" s="235"/>
      <c r="E20" s="235"/>
      <c r="F20" s="235"/>
      <c r="G20" s="235"/>
    </row>
    <row r="21" spans="2:11" x14ac:dyDescent="0.25">
      <c r="C21" s="627" t="s">
        <v>235</v>
      </c>
      <c r="D21" s="627"/>
      <c r="E21" s="627"/>
      <c r="F21" s="627"/>
      <c r="G21" s="627"/>
    </row>
    <row r="22" spans="2:11" x14ac:dyDescent="0.25">
      <c r="C22" s="160" t="s">
        <v>5</v>
      </c>
      <c r="D22" s="626" t="s">
        <v>241</v>
      </c>
      <c r="E22" s="626"/>
      <c r="F22" s="626"/>
      <c r="G22" s="626"/>
    </row>
    <row r="23" spans="2:11" x14ac:dyDescent="0.25">
      <c r="C23" s="160" t="s">
        <v>5</v>
      </c>
      <c r="D23" s="626" t="s">
        <v>240</v>
      </c>
      <c r="E23" s="626"/>
      <c r="F23" s="626"/>
      <c r="G23" s="626"/>
    </row>
    <row r="24" spans="2:11" x14ac:dyDescent="0.25">
      <c r="C24" s="160" t="s">
        <v>5</v>
      </c>
      <c r="D24" s="626" t="s">
        <v>238</v>
      </c>
      <c r="E24" s="626"/>
      <c r="F24" s="626"/>
      <c r="G24" s="626"/>
    </row>
    <row r="25" spans="2:11" x14ac:dyDescent="0.25">
      <c r="C25" s="160" t="s">
        <v>5</v>
      </c>
      <c r="D25" s="626" t="s">
        <v>239</v>
      </c>
      <c r="E25" s="626"/>
      <c r="F25" s="626"/>
      <c r="G25" s="626"/>
    </row>
    <row r="26" spans="2:11" x14ac:dyDescent="0.25">
      <c r="C26" s="160" t="s">
        <v>5</v>
      </c>
      <c r="D26" s="626" t="s">
        <v>237</v>
      </c>
      <c r="E26" s="626"/>
      <c r="F26" s="626"/>
      <c r="G26" s="626"/>
    </row>
    <row r="27" spans="2:11" x14ac:dyDescent="0.25">
      <c r="C27" s="160" t="s">
        <v>5</v>
      </c>
      <c r="D27" s="626" t="s">
        <v>236</v>
      </c>
      <c r="E27" s="626"/>
      <c r="F27" s="626"/>
      <c r="G27" s="626"/>
    </row>
    <row r="28" spans="2:11" ht="5.0999999999999996" customHeight="1" x14ac:dyDescent="0.25"/>
    <row r="29" spans="2:11" ht="15.75" thickBot="1" x14ac:dyDescent="0.3">
      <c r="B29" s="62" t="s">
        <v>122</v>
      </c>
      <c r="C29" s="62"/>
    </row>
    <row r="30" spans="2:11" ht="44.25" customHeight="1" x14ac:dyDescent="0.25">
      <c r="B30" s="50"/>
      <c r="C30" s="11"/>
      <c r="D30" s="11"/>
      <c r="E30" s="11"/>
      <c r="F30" s="501" t="s">
        <v>450</v>
      </c>
      <c r="G30" s="85" t="s">
        <v>449</v>
      </c>
    </row>
    <row r="31" spans="2:11" x14ac:dyDescent="0.25">
      <c r="B31" s="96" t="s">
        <v>98</v>
      </c>
      <c r="C31" s="97"/>
      <c r="D31" s="98"/>
      <c r="E31" s="98"/>
      <c r="F31" s="48"/>
      <c r="G31" s="103"/>
    </row>
    <row r="32" spans="2:11" ht="5.0999999999999996" customHeight="1" x14ac:dyDescent="0.25">
      <c r="B32" s="52"/>
      <c r="C32" s="42"/>
      <c r="D32" s="42"/>
      <c r="E32" s="42"/>
      <c r="F32" s="47"/>
      <c r="G32" s="86"/>
      <c r="K32" s="486"/>
    </row>
    <row r="33" spans="2:9" x14ac:dyDescent="0.25">
      <c r="B33" s="81">
        <v>1</v>
      </c>
      <c r="C33" s="68"/>
      <c r="D33" s="42" t="s">
        <v>121</v>
      </c>
      <c r="E33" s="141">
        <v>1</v>
      </c>
      <c r="F33" s="444">
        <f>+'7b) Medicaid'!F25</f>
        <v>0</v>
      </c>
      <c r="G33" s="502"/>
    </row>
    <row r="34" spans="2:9" ht="5.0999999999999996" customHeight="1" x14ac:dyDescent="0.25">
      <c r="B34" s="78"/>
      <c r="C34" s="42"/>
      <c r="D34" s="42"/>
      <c r="E34" s="141"/>
      <c r="F34" s="36"/>
      <c r="G34" s="88"/>
    </row>
    <row r="35" spans="2:9" x14ac:dyDescent="0.25">
      <c r="B35" s="100" t="s">
        <v>96</v>
      </c>
      <c r="C35" s="97"/>
      <c r="D35" s="98"/>
      <c r="E35" s="142"/>
      <c r="F35" s="17"/>
      <c r="G35" s="104"/>
    </row>
    <row r="36" spans="2:9" ht="5.0999999999999996" customHeight="1" x14ac:dyDescent="0.25">
      <c r="B36" s="78"/>
      <c r="C36" s="42"/>
      <c r="D36" s="42"/>
      <c r="E36" s="141"/>
      <c r="F36" s="36"/>
      <c r="G36" s="88"/>
    </row>
    <row r="37" spans="2:9" x14ac:dyDescent="0.25">
      <c r="B37" s="81">
        <v>2</v>
      </c>
      <c r="C37" s="68"/>
      <c r="D37" s="42" t="s">
        <v>120</v>
      </c>
      <c r="E37" s="141">
        <v>2</v>
      </c>
      <c r="F37" s="471" t="str">
        <f>'WS2 - Costs to Charges'!F37</f>
        <v>Calculation</v>
      </c>
      <c r="G37" s="470" t="str">
        <f>'7a) Fin Assistance at Cost'!F68</f>
        <v>Calculation</v>
      </c>
    </row>
    <row r="38" spans="2:9" ht="5.0999999999999996" customHeight="1" x14ac:dyDescent="0.25">
      <c r="B38" s="80"/>
      <c r="C38" s="74"/>
      <c r="D38" s="74"/>
      <c r="E38" s="143"/>
      <c r="F38" s="89"/>
      <c r="G38" s="90"/>
    </row>
    <row r="39" spans="2:9" x14ac:dyDescent="0.25">
      <c r="B39" s="81">
        <v>3</v>
      </c>
      <c r="C39" s="68"/>
      <c r="D39" s="42" t="s">
        <v>119</v>
      </c>
      <c r="E39" s="141">
        <v>3</v>
      </c>
      <c r="F39" s="441" t="str">
        <f>IFERROR(F33*F37,"Calculation")</f>
        <v>Calculation</v>
      </c>
      <c r="G39" s="446" t="str">
        <f>IFERROR(G33*G37,"Calculation")</f>
        <v>Calculation</v>
      </c>
    </row>
    <row r="40" spans="2:9" ht="5.0999999999999996" customHeight="1" x14ac:dyDescent="0.25">
      <c r="B40" s="80"/>
      <c r="C40" s="74"/>
      <c r="D40" s="74"/>
      <c r="E40" s="143"/>
      <c r="F40" s="442"/>
      <c r="G40" s="447"/>
    </row>
    <row r="41" spans="2:9" x14ac:dyDescent="0.25">
      <c r="B41" s="81">
        <v>4</v>
      </c>
      <c r="C41" s="68"/>
      <c r="D41" s="42" t="s">
        <v>108</v>
      </c>
      <c r="E41" s="141">
        <v>4</v>
      </c>
      <c r="F41" s="542">
        <f>+'7b) Medicaid'!F33</f>
        <v>0</v>
      </c>
      <c r="G41" s="503"/>
    </row>
    <row r="42" spans="2:9" ht="5.0999999999999996" customHeight="1" x14ac:dyDescent="0.25">
      <c r="B42" s="80"/>
      <c r="C42" s="74"/>
      <c r="D42" s="74"/>
      <c r="E42" s="143"/>
      <c r="F42" s="442"/>
      <c r="G42" s="447"/>
    </row>
    <row r="43" spans="2:9" ht="30" x14ac:dyDescent="0.25">
      <c r="B43" s="81">
        <v>5</v>
      </c>
      <c r="C43" s="68"/>
      <c r="D43" s="84" t="s">
        <v>247</v>
      </c>
      <c r="E43" s="141">
        <v>5</v>
      </c>
      <c r="F43" s="441" t="str">
        <f>IFERROR(F39+F41,"Calculation")</f>
        <v>Calculation</v>
      </c>
      <c r="G43" s="446" t="str">
        <f>IFERROR(G39+G41,"Calculation")</f>
        <v>Calculation</v>
      </c>
    </row>
    <row r="44" spans="2:9" ht="5.0999999999999996" customHeight="1" x14ac:dyDescent="0.25">
      <c r="B44" s="78"/>
      <c r="C44" s="42"/>
      <c r="D44" s="42"/>
      <c r="E44" s="141"/>
      <c r="F44" s="448"/>
      <c r="G44" s="449"/>
    </row>
    <row r="45" spans="2:9" x14ac:dyDescent="0.25">
      <c r="B45" s="100" t="s">
        <v>92</v>
      </c>
      <c r="C45" s="97"/>
      <c r="D45" s="98"/>
      <c r="E45" s="142"/>
      <c r="F45" s="450"/>
      <c r="G45" s="451"/>
    </row>
    <row r="46" spans="2:9" ht="5.0999999999999996" customHeight="1" x14ac:dyDescent="0.25">
      <c r="B46" s="78"/>
      <c r="C46" s="42"/>
      <c r="D46" s="42"/>
      <c r="E46" s="141"/>
      <c r="F46" s="448"/>
      <c r="G46" s="449"/>
    </row>
    <row r="47" spans="2:9" x14ac:dyDescent="0.25">
      <c r="B47" s="81">
        <v>6</v>
      </c>
      <c r="C47" s="68"/>
      <c r="D47" s="42" t="s">
        <v>118</v>
      </c>
      <c r="E47" s="141">
        <v>6</v>
      </c>
      <c r="F47" s="542">
        <f>+'7b) Medicaid'!F39</f>
        <v>0</v>
      </c>
      <c r="G47" s="503"/>
      <c r="I47" s="499"/>
    </row>
    <row r="48" spans="2:9" ht="5.0999999999999996" customHeight="1" x14ac:dyDescent="0.25">
      <c r="B48" s="80"/>
      <c r="C48" s="74"/>
      <c r="D48" s="74"/>
      <c r="E48" s="143"/>
      <c r="F48" s="543"/>
      <c r="G48" s="445"/>
    </row>
    <row r="49" spans="2:7" x14ac:dyDescent="0.25">
      <c r="B49" s="81">
        <v>7</v>
      </c>
      <c r="C49" s="68"/>
      <c r="D49" s="42" t="s">
        <v>117</v>
      </c>
      <c r="E49" s="141">
        <v>7</v>
      </c>
      <c r="F49" s="542">
        <f>+'7b) Medicaid'!F41</f>
        <v>0</v>
      </c>
      <c r="G49" s="503"/>
    </row>
    <row r="50" spans="2:7" ht="5.0999999999999996" customHeight="1" x14ac:dyDescent="0.25">
      <c r="B50" s="80"/>
      <c r="C50" s="74"/>
      <c r="D50" s="74"/>
      <c r="E50" s="143"/>
      <c r="F50" s="543"/>
      <c r="G50" s="445"/>
    </row>
    <row r="51" spans="2:7" x14ac:dyDescent="0.25">
      <c r="B51" s="81">
        <v>8</v>
      </c>
      <c r="C51" s="68"/>
      <c r="D51" s="42" t="s">
        <v>116</v>
      </c>
      <c r="E51" s="141">
        <v>8</v>
      </c>
      <c r="F51" s="542">
        <f>+'7b) Medicaid'!F43</f>
        <v>0</v>
      </c>
      <c r="G51" s="503"/>
    </row>
    <row r="52" spans="2:7" ht="5.0999999999999996" customHeight="1" x14ac:dyDescent="0.25">
      <c r="B52" s="80"/>
      <c r="C52" s="74"/>
      <c r="D52" s="74"/>
      <c r="E52" s="143"/>
      <c r="F52" s="442"/>
      <c r="G52" s="447"/>
    </row>
    <row r="53" spans="2:7" ht="30" x14ac:dyDescent="0.25">
      <c r="B53" s="81">
        <v>9</v>
      </c>
      <c r="C53" s="68"/>
      <c r="D53" s="84" t="s">
        <v>115</v>
      </c>
      <c r="E53" s="141">
        <v>9</v>
      </c>
      <c r="F53" s="441" t="str">
        <f>IF(F47+F49+F51=0,"Calculation",F47+F49+F51)</f>
        <v>Calculation</v>
      </c>
      <c r="G53" s="446" t="str">
        <f>IF(G47+G49+G51=0,"Calculation",G47+G49+G51)</f>
        <v>Calculation</v>
      </c>
    </row>
    <row r="54" spans="2:7" ht="5.0999999999999996" customHeight="1" x14ac:dyDescent="0.25">
      <c r="B54" s="80"/>
      <c r="C54" s="74"/>
      <c r="D54" s="74"/>
      <c r="E54" s="143"/>
      <c r="F54" s="442"/>
      <c r="G54" s="447"/>
    </row>
    <row r="55" spans="2:7" ht="30" x14ac:dyDescent="0.25">
      <c r="B55" s="81">
        <v>10</v>
      </c>
      <c r="C55" s="68"/>
      <c r="D55" s="84" t="s">
        <v>948</v>
      </c>
      <c r="E55" s="141">
        <v>10</v>
      </c>
      <c r="F55" s="441" t="str">
        <f>IFERROR(F43-F53,"Calculation")</f>
        <v>Calculation</v>
      </c>
      <c r="G55" s="446" t="str">
        <f>IFERROR(G43-G53,"Calculation")</f>
        <v>Calculation</v>
      </c>
    </row>
    <row r="56" spans="2:7" ht="5.0999999999999996" customHeight="1" x14ac:dyDescent="0.25">
      <c r="B56" s="91"/>
      <c r="C56" s="75"/>
      <c r="D56" s="74"/>
      <c r="E56" s="143"/>
      <c r="F56" s="89"/>
      <c r="G56" s="90"/>
    </row>
    <row r="57" spans="2:7" ht="45" x14ac:dyDescent="0.25">
      <c r="B57" s="81">
        <v>11</v>
      </c>
      <c r="C57" s="68"/>
      <c r="D57" s="56" t="s">
        <v>114</v>
      </c>
      <c r="E57" s="141">
        <v>11</v>
      </c>
      <c r="F57" s="422">
        <f>+'7b) Medicaid'!F49</f>
        <v>0</v>
      </c>
      <c r="G57" s="504"/>
    </row>
    <row r="58" spans="2:7" ht="5.0999999999999996" customHeight="1" x14ac:dyDescent="0.25">
      <c r="B58" s="80"/>
      <c r="C58" s="74"/>
      <c r="D58" s="74"/>
      <c r="E58" s="143"/>
      <c r="F58" s="89"/>
      <c r="G58" s="90"/>
    </row>
    <row r="59" spans="2:7" ht="30" x14ac:dyDescent="0.25">
      <c r="B59" s="81">
        <v>12</v>
      </c>
      <c r="C59" s="68"/>
      <c r="D59" s="84" t="s">
        <v>950</v>
      </c>
      <c r="E59" s="141">
        <v>12</v>
      </c>
      <c r="F59" s="471" t="str">
        <f>IFERROR(F55/F57,"Calculation")</f>
        <v>Calculation</v>
      </c>
      <c r="G59" s="478" t="str">
        <f>IFERROR(G55/G57,"Calculation")</f>
        <v>Calculation</v>
      </c>
    </row>
    <row r="60" spans="2:7" ht="5.0999999999999996" customHeight="1" thickBot="1" x14ac:dyDescent="0.3">
      <c r="B60" s="57"/>
      <c r="C60" s="58"/>
      <c r="D60" s="58"/>
      <c r="E60" s="58"/>
      <c r="F60" s="58"/>
      <c r="G60" s="59"/>
    </row>
    <row r="61" spans="2:7" x14ac:dyDescent="0.25">
      <c r="B61" s="62"/>
      <c r="C61" s="62"/>
    </row>
    <row r="63" spans="2:7" x14ac:dyDescent="0.25">
      <c r="F63" s="63"/>
    </row>
  </sheetData>
  <sheetProtection sheet="1" objects="1" scenarios="1" selectLockedCells="1"/>
  <mergeCells count="16">
    <mergeCell ref="D19:G19"/>
    <mergeCell ref="C9:G9"/>
    <mergeCell ref="C11:G11"/>
    <mergeCell ref="C13:G13"/>
    <mergeCell ref="D14:G14"/>
    <mergeCell ref="D15:G15"/>
    <mergeCell ref="D16:G16"/>
    <mergeCell ref="D17:G17"/>
    <mergeCell ref="D18:G18"/>
    <mergeCell ref="D27:G27"/>
    <mergeCell ref="C21:G21"/>
    <mergeCell ref="D22:G22"/>
    <mergeCell ref="D23:G23"/>
    <mergeCell ref="D24:G24"/>
    <mergeCell ref="D25:G25"/>
    <mergeCell ref="D26:G26"/>
  </mergeCells>
  <hyperlinks>
    <hyperlink ref="F30" location="'7b) Medicaid'!A1" display="(A) Medicaid" xr:uid="{272D4D1B-503B-4E6C-9D3E-553183C1DDE1}"/>
  </hyperlinks>
  <pageMargins left="0.7" right="0.7" top="0.75" bottom="0.75" header="0.3" footer="0.3"/>
  <pageSetup paperSize="11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1FB31-DC34-4DF5-889C-6F60421536AF}">
  <sheetPr codeName="Sheet12">
    <tabColor theme="8" tint="0.59999389629810485"/>
  </sheetPr>
  <dimension ref="A1:J38"/>
  <sheetViews>
    <sheetView showGridLines="0" showRowColHeaders="0" zoomScaleNormal="100" workbookViewId="0">
      <selection activeCell="F27" sqref="F27"/>
    </sheetView>
  </sheetViews>
  <sheetFormatPr defaultRowHeight="15" x14ac:dyDescent="0.25"/>
  <cols>
    <col min="2" max="2" width="4.7109375" customWidth="1"/>
    <col min="3" max="3" width="1.7109375" customWidth="1"/>
    <col min="4" max="4" width="81.7109375" customWidth="1"/>
    <col min="5" max="5" width="3.28515625" bestFit="1" customWidth="1"/>
    <col min="6" max="6" width="15.7109375" customWidth="1"/>
    <col min="9" max="9" width="20.5703125" customWidth="1"/>
  </cols>
  <sheetData>
    <row r="1" spans="1:10" ht="60" customHeight="1" x14ac:dyDescent="0.25">
      <c r="I1" s="248"/>
      <c r="J1" s="248"/>
    </row>
    <row r="2" spans="1:10" s="172" customFormat="1" x14ac:dyDescent="0.25">
      <c r="I2" s="249"/>
      <c r="J2" s="248"/>
    </row>
    <row r="3" spans="1:10" s="172" customFormat="1" x14ac:dyDescent="0.25">
      <c r="I3" s="248"/>
      <c r="J3" s="248"/>
    </row>
    <row r="4" spans="1:10" s="172" customFormat="1" x14ac:dyDescent="0.25">
      <c r="I4" s="248"/>
      <c r="J4" s="248"/>
    </row>
    <row r="5" spans="1:10" s="172" customFormat="1" x14ac:dyDescent="0.25"/>
    <row r="6" spans="1:10" ht="15.75" thickBot="1" x14ac:dyDescent="0.3">
      <c r="B6" s="62" t="s">
        <v>113</v>
      </c>
      <c r="C6" s="62"/>
    </row>
    <row r="7" spans="1:10" x14ac:dyDescent="0.25">
      <c r="A7" s="42"/>
      <c r="B7" s="92" t="s">
        <v>112</v>
      </c>
      <c r="C7" s="93"/>
      <c r="D7" s="94"/>
      <c r="E7" s="94"/>
      <c r="F7" s="95"/>
      <c r="G7" s="42"/>
    </row>
    <row r="8" spans="1:10" ht="5.0999999999999996" customHeight="1" x14ac:dyDescent="0.25">
      <c r="A8" s="42"/>
      <c r="B8" s="52"/>
      <c r="C8" s="42"/>
      <c r="D8" s="42"/>
      <c r="E8" s="42"/>
      <c r="F8" s="53"/>
      <c r="G8" s="42"/>
    </row>
    <row r="9" spans="1:10" x14ac:dyDescent="0.25">
      <c r="A9" s="42"/>
      <c r="B9" s="77">
        <v>1</v>
      </c>
      <c r="C9" s="68"/>
      <c r="D9" s="42" t="s">
        <v>111</v>
      </c>
      <c r="E9" s="141">
        <v>1</v>
      </c>
      <c r="F9" s="504"/>
      <c r="G9" s="42"/>
    </row>
    <row r="10" spans="1:10" ht="5.0999999999999996" customHeight="1" x14ac:dyDescent="0.25">
      <c r="A10" s="42"/>
      <c r="B10" s="78"/>
      <c r="C10" s="42"/>
      <c r="D10" s="42"/>
      <c r="E10" s="141"/>
      <c r="F10" s="398"/>
      <c r="G10" s="42"/>
    </row>
    <row r="11" spans="1:10" x14ac:dyDescent="0.25">
      <c r="A11" s="42"/>
      <c r="B11" s="100" t="s">
        <v>110</v>
      </c>
      <c r="C11" s="97"/>
      <c r="D11" s="98"/>
      <c r="E11" s="142"/>
      <c r="F11" s="399"/>
      <c r="G11" s="42"/>
    </row>
    <row r="12" spans="1:10" ht="5.0999999999999996" customHeight="1" x14ac:dyDescent="0.25">
      <c r="A12" s="42"/>
      <c r="B12" s="78"/>
      <c r="C12" s="42"/>
      <c r="D12" s="42"/>
      <c r="E12" s="141"/>
      <c r="F12" s="398"/>
      <c r="G12" s="42"/>
    </row>
    <row r="13" spans="1:10" x14ac:dyDescent="0.25">
      <c r="A13" s="42"/>
      <c r="B13" s="81">
        <v>2</v>
      </c>
      <c r="C13" s="68"/>
      <c r="D13" s="42" t="s">
        <v>109</v>
      </c>
      <c r="E13" s="141">
        <v>2</v>
      </c>
      <c r="F13" s="505"/>
      <c r="G13" s="42"/>
    </row>
    <row r="14" spans="1:10" ht="5.0999999999999996" customHeight="1" x14ac:dyDescent="0.25">
      <c r="A14" s="42"/>
      <c r="B14" s="80"/>
      <c r="C14" s="74"/>
      <c r="D14" s="74"/>
      <c r="E14" s="143"/>
      <c r="F14" s="452"/>
      <c r="G14" s="42"/>
    </row>
    <row r="15" spans="1:10" x14ac:dyDescent="0.25">
      <c r="A15" s="42"/>
      <c r="B15" s="81">
        <v>3</v>
      </c>
      <c r="C15" s="68"/>
      <c r="D15" s="42" t="s">
        <v>108</v>
      </c>
      <c r="E15" s="141">
        <v>3</v>
      </c>
      <c r="F15" s="505"/>
      <c r="G15" s="42"/>
    </row>
    <row r="16" spans="1:10" ht="5.0999999999999996" customHeight="1" x14ac:dyDescent="0.25">
      <c r="A16" s="42"/>
      <c r="B16" s="80"/>
      <c r="C16" s="74"/>
      <c r="D16" s="74"/>
      <c r="E16" s="143"/>
      <c r="F16" s="452"/>
      <c r="G16" s="42"/>
    </row>
    <row r="17" spans="1:7" x14ac:dyDescent="0.25">
      <c r="A17" s="42"/>
      <c r="B17" s="81">
        <v>4</v>
      </c>
      <c r="C17" s="68"/>
      <c r="D17" s="42" t="s">
        <v>96</v>
      </c>
      <c r="E17" s="141">
        <v>4</v>
      </c>
      <c r="F17" s="505"/>
      <c r="G17" s="42"/>
    </row>
    <row r="18" spans="1:7" ht="5.0999999999999996" customHeight="1" x14ac:dyDescent="0.25">
      <c r="A18" s="42"/>
      <c r="B18" s="80"/>
      <c r="C18" s="74"/>
      <c r="D18" s="74"/>
      <c r="E18" s="143"/>
      <c r="F18" s="452"/>
      <c r="G18" s="42"/>
    </row>
    <row r="19" spans="1:7" x14ac:dyDescent="0.25">
      <c r="A19" s="42"/>
      <c r="B19" s="81">
        <v>5</v>
      </c>
      <c r="C19" s="68"/>
      <c r="D19" s="42" t="s">
        <v>107</v>
      </c>
      <c r="E19" s="141">
        <v>5</v>
      </c>
      <c r="F19" s="505"/>
      <c r="G19" s="42"/>
    </row>
    <row r="20" spans="1:7" ht="5.0999999999999996" customHeight="1" x14ac:dyDescent="0.25">
      <c r="A20" s="42"/>
      <c r="B20" s="78"/>
      <c r="C20" s="68"/>
      <c r="D20" s="42"/>
      <c r="E20" s="141"/>
      <c r="F20" s="453"/>
      <c r="G20" s="42"/>
    </row>
    <row r="21" spans="1:7" x14ac:dyDescent="0.25">
      <c r="A21" s="42"/>
      <c r="B21" s="81">
        <v>6</v>
      </c>
      <c r="C21" s="68"/>
      <c r="D21" s="42" t="s">
        <v>106</v>
      </c>
      <c r="E21" s="141">
        <v>6</v>
      </c>
      <c r="F21" s="536" t="str">
        <f>IF(F13+F15+F17+F19=0,"Calculation", F13+F15+F17+F19)</f>
        <v>Calculation</v>
      </c>
      <c r="G21" s="42"/>
    </row>
    <row r="22" spans="1:7" ht="5.0999999999999996" customHeight="1" x14ac:dyDescent="0.25">
      <c r="A22" s="42"/>
      <c r="B22" s="78"/>
      <c r="C22" s="68"/>
      <c r="D22" s="42"/>
      <c r="E22" s="141"/>
      <c r="F22" s="453"/>
      <c r="G22" s="42"/>
    </row>
    <row r="23" spans="1:7" x14ac:dyDescent="0.25">
      <c r="A23" s="42"/>
      <c r="B23" s="81">
        <v>7</v>
      </c>
      <c r="C23" s="68"/>
      <c r="D23" s="42" t="s">
        <v>105</v>
      </c>
      <c r="E23" s="141">
        <v>7</v>
      </c>
      <c r="F23" s="536" t="str">
        <f>IFERROR(F9-F21,"Calculation")</f>
        <v>Calculation</v>
      </c>
      <c r="G23" s="42"/>
    </row>
    <row r="24" spans="1:7" ht="5.0999999999999996" customHeight="1" x14ac:dyDescent="0.25">
      <c r="A24" s="42"/>
      <c r="B24" s="78"/>
      <c r="C24" s="42"/>
      <c r="D24" s="42"/>
      <c r="E24" s="141"/>
      <c r="F24" s="454"/>
      <c r="G24" s="42"/>
    </row>
    <row r="25" spans="1:7" x14ac:dyDescent="0.25">
      <c r="A25" s="42"/>
      <c r="B25" s="100" t="s">
        <v>104</v>
      </c>
      <c r="C25" s="97"/>
      <c r="D25" s="98"/>
      <c r="E25" s="142"/>
      <c r="F25" s="455"/>
      <c r="G25" s="42"/>
    </row>
    <row r="26" spans="1:7" ht="5.0999999999999996" customHeight="1" x14ac:dyDescent="0.25">
      <c r="A26" s="42"/>
      <c r="B26" s="78"/>
      <c r="C26" s="42"/>
      <c r="D26" s="42"/>
      <c r="E26" s="141"/>
      <c r="F26" s="454"/>
      <c r="G26" s="42"/>
    </row>
    <row r="27" spans="1:7" x14ac:dyDescent="0.25">
      <c r="A27" s="42"/>
      <c r="B27" s="81">
        <v>8</v>
      </c>
      <c r="C27" s="68"/>
      <c r="D27" s="42" t="s">
        <v>98</v>
      </c>
      <c r="E27" s="141">
        <v>8</v>
      </c>
      <c r="F27" s="505"/>
      <c r="G27" s="42"/>
    </row>
    <row r="28" spans="1:7" ht="5.0999999999999996" customHeight="1" x14ac:dyDescent="0.25">
      <c r="A28" s="42"/>
      <c r="B28" s="81"/>
      <c r="C28" s="68"/>
      <c r="D28" s="42"/>
      <c r="E28" s="141"/>
      <c r="F28" s="454"/>
      <c r="G28" s="42"/>
    </row>
    <row r="29" spans="1:7" x14ac:dyDescent="0.25">
      <c r="A29" s="42"/>
      <c r="B29" s="100" t="s">
        <v>103</v>
      </c>
      <c r="C29" s="97"/>
      <c r="D29" s="98"/>
      <c r="E29" s="142"/>
      <c r="F29" s="455"/>
      <c r="G29" s="42"/>
    </row>
    <row r="30" spans="1:7" ht="5.0999999999999996" customHeight="1" x14ac:dyDescent="0.25">
      <c r="A30" s="42"/>
      <c r="B30" s="79"/>
      <c r="C30" s="41"/>
      <c r="D30" s="41"/>
      <c r="E30" s="144"/>
      <c r="F30" s="453"/>
      <c r="G30" s="42"/>
    </row>
    <row r="31" spans="1:7" x14ac:dyDescent="0.25">
      <c r="A31" s="42"/>
      <c r="B31" s="81">
        <v>9</v>
      </c>
      <c r="C31" s="68"/>
      <c r="D31" s="56" t="s">
        <v>102</v>
      </c>
      <c r="E31" s="141">
        <v>9</v>
      </c>
      <c r="F31" s="537">
        <f>0.2*F27</f>
        <v>0</v>
      </c>
      <c r="G31" s="42"/>
    </row>
    <row r="32" spans="1:7" ht="5.0999999999999996" customHeight="1" x14ac:dyDescent="0.25">
      <c r="A32" s="42"/>
      <c r="B32" s="80"/>
      <c r="C32" s="74"/>
      <c r="D32" s="74"/>
      <c r="E32" s="143"/>
      <c r="F32" s="400"/>
      <c r="G32" s="42"/>
    </row>
    <row r="33" spans="1:7" x14ac:dyDescent="0.25">
      <c r="A33" s="42"/>
      <c r="B33" s="81">
        <v>10</v>
      </c>
      <c r="C33" s="68"/>
      <c r="D33" s="56" t="s">
        <v>101</v>
      </c>
      <c r="E33" s="141">
        <v>10</v>
      </c>
      <c r="F33" s="538" t="str">
        <f>IF(F27-F31=0, "Calculation",F27-F31)</f>
        <v>Calculation</v>
      </c>
      <c r="G33" s="42"/>
    </row>
    <row r="34" spans="1:7" ht="5.0999999999999996" customHeight="1" x14ac:dyDescent="0.25">
      <c r="A34" s="42"/>
      <c r="B34" s="80"/>
      <c r="C34" s="74"/>
      <c r="D34" s="74"/>
      <c r="E34" s="143"/>
      <c r="F34" s="401"/>
      <c r="G34" s="42"/>
    </row>
    <row r="35" spans="1:7" x14ac:dyDescent="0.25">
      <c r="A35" s="42"/>
      <c r="B35" s="100" t="s">
        <v>100</v>
      </c>
      <c r="C35" s="97"/>
      <c r="D35" s="98"/>
      <c r="E35" s="142"/>
      <c r="F35" s="402"/>
      <c r="G35" s="42"/>
    </row>
    <row r="36" spans="1:7" ht="5.0999999999999996" customHeight="1" x14ac:dyDescent="0.25">
      <c r="A36" s="42"/>
      <c r="B36" s="80"/>
      <c r="C36" s="74"/>
      <c r="D36" s="74"/>
      <c r="E36" s="143"/>
      <c r="F36" s="401"/>
      <c r="G36" s="42"/>
    </row>
    <row r="37" spans="1:7" ht="30" x14ac:dyDescent="0.25">
      <c r="A37" s="42"/>
      <c r="B37" s="81">
        <v>11</v>
      </c>
      <c r="C37" s="68"/>
      <c r="D37" s="136" t="s">
        <v>178</v>
      </c>
      <c r="E37" s="141">
        <v>11</v>
      </c>
      <c r="F37" s="539" t="str">
        <f>IFERROR(F23/F33,"Calculation")</f>
        <v>Calculation</v>
      </c>
      <c r="G37" s="42"/>
    </row>
    <row r="38" spans="1:7" ht="5.0999999999999996" customHeight="1" thickBot="1" x14ac:dyDescent="0.3">
      <c r="B38" s="71"/>
      <c r="C38" s="72"/>
      <c r="D38" s="72"/>
      <c r="E38" s="72"/>
      <c r="F38" s="59"/>
      <c r="G38" s="42"/>
    </row>
  </sheetData>
  <sheetProtection sheet="1" selectLockedCells="1"/>
  <pageMargins left="0.7" right="0.7" top="0.75" bottom="0.75" header="0.3" footer="0.3"/>
  <pageSetup paperSize="11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FE72C-A8A6-433A-AB70-5876057B09CD}">
  <sheetPr codeName="Sheet13">
    <tabColor theme="8" tint="0.59999389629810485"/>
    <pageSetUpPr fitToPage="1"/>
  </sheetPr>
  <dimension ref="A1:M152"/>
  <sheetViews>
    <sheetView showGridLines="0" showRowColHeaders="0" zoomScaleNormal="100" workbookViewId="0">
      <pane ySplit="6" topLeftCell="A7" activePane="bottomLeft" state="frozen"/>
      <selection pane="bottomLeft" activeCell="D101" sqref="D101"/>
    </sheetView>
  </sheetViews>
  <sheetFormatPr defaultRowHeight="15" x14ac:dyDescent="0.25"/>
  <cols>
    <col min="2" max="2" width="4.7109375" customWidth="1"/>
    <col min="3" max="3" width="2.28515625" customWidth="1"/>
    <col min="4" max="4" width="99.7109375" customWidth="1"/>
    <col min="5" max="5" width="3.7109375" customWidth="1"/>
    <col min="6" max="6" width="17.42578125" customWidth="1"/>
    <col min="7" max="7" width="15.7109375" customWidth="1"/>
    <col min="8" max="8" width="21.5703125" style="105" customWidth="1"/>
    <col min="10" max="10" width="20.5703125" customWidth="1"/>
  </cols>
  <sheetData>
    <row r="1" spans="1:11" ht="60" customHeight="1" x14ac:dyDescent="0.25">
      <c r="A1" s="506"/>
      <c r="J1" s="248"/>
      <c r="K1" s="248"/>
    </row>
    <row r="2" spans="1:11" x14ac:dyDescent="0.25">
      <c r="J2" s="249"/>
      <c r="K2" s="248"/>
    </row>
    <row r="3" spans="1:11" s="172" customFormat="1" x14ac:dyDescent="0.25">
      <c r="H3" s="158"/>
      <c r="J3" s="248"/>
      <c r="K3" s="248"/>
    </row>
    <row r="4" spans="1:11" s="172" customFormat="1" x14ac:dyDescent="0.25">
      <c r="H4" s="237"/>
      <c r="J4" s="248"/>
      <c r="K4" s="248"/>
    </row>
    <row r="5" spans="1:11" s="172" customFormat="1" ht="21" x14ac:dyDescent="0.25">
      <c r="B5" s="168" t="s">
        <v>197</v>
      </c>
      <c r="H5" s="158"/>
    </row>
    <row r="6" spans="1:11" s="172" customFormat="1" ht="18.75" x14ac:dyDescent="0.25">
      <c r="B6" s="167" t="s">
        <v>248</v>
      </c>
      <c r="H6" s="158"/>
    </row>
    <row r="7" spans="1:11" s="172" customFormat="1" ht="5.0999999999999996" customHeight="1" x14ac:dyDescent="0.25">
      <c r="H7" s="158"/>
    </row>
    <row r="8" spans="1:11" s="172" customFormat="1" ht="209.25" customHeight="1" x14ac:dyDescent="0.25">
      <c r="B8" s="630" t="s">
        <v>741</v>
      </c>
      <c r="C8" s="630"/>
      <c r="D8" s="630"/>
      <c r="E8" s="630"/>
      <c r="F8" s="630"/>
      <c r="G8" s="630"/>
      <c r="H8" s="630"/>
    </row>
    <row r="9" spans="1:11" s="172" customFormat="1" ht="30" customHeight="1" x14ac:dyDescent="0.25">
      <c r="B9" s="630" t="s">
        <v>250</v>
      </c>
      <c r="C9" s="630"/>
      <c r="D9" s="630"/>
      <c r="E9" s="630"/>
      <c r="F9" s="630"/>
      <c r="G9" s="630"/>
      <c r="H9" s="630"/>
    </row>
    <row r="10" spans="1:11" s="172" customFormat="1" ht="5.0999999999999996" customHeight="1" x14ac:dyDescent="0.25">
      <c r="H10" s="158"/>
    </row>
    <row r="11" spans="1:11" s="172" customFormat="1" x14ac:dyDescent="0.25">
      <c r="B11" s="169" t="s">
        <v>249</v>
      </c>
      <c r="H11" s="158"/>
    </row>
    <row r="12" spans="1:11" s="172" customFormat="1" x14ac:dyDescent="0.25">
      <c r="B12" s="169"/>
      <c r="C12" s="162" t="s">
        <v>5</v>
      </c>
      <c r="D12" s="631" t="s">
        <v>251</v>
      </c>
      <c r="E12" s="631"/>
      <c r="F12" s="631"/>
      <c r="G12" s="631"/>
      <c r="H12" s="631"/>
    </row>
    <row r="13" spans="1:11" s="172" customFormat="1" x14ac:dyDescent="0.25">
      <c r="B13" s="169"/>
      <c r="C13" s="162" t="s">
        <v>5</v>
      </c>
      <c r="D13" s="172" t="s">
        <v>252</v>
      </c>
      <c r="H13" s="158"/>
    </row>
    <row r="14" spans="1:11" s="172" customFormat="1" x14ac:dyDescent="0.25">
      <c r="B14" s="169"/>
      <c r="C14" s="162" t="s">
        <v>5</v>
      </c>
      <c r="D14" s="176" t="s">
        <v>253</v>
      </c>
      <c r="H14" s="158"/>
    </row>
    <row r="15" spans="1:11" s="172" customFormat="1" x14ac:dyDescent="0.25">
      <c r="B15" s="169"/>
      <c r="C15" s="162" t="s">
        <v>5</v>
      </c>
      <c r="D15" s="172" t="s">
        <v>254</v>
      </c>
      <c r="H15" s="158"/>
    </row>
    <row r="16" spans="1:11" s="172" customFormat="1" x14ac:dyDescent="0.25">
      <c r="B16" s="169"/>
      <c r="C16" s="162" t="s">
        <v>5</v>
      </c>
      <c r="D16" s="172" t="s">
        <v>255</v>
      </c>
      <c r="H16" s="158"/>
    </row>
    <row r="17" spans="2:8" s="172" customFormat="1" ht="60" x14ac:dyDescent="0.25">
      <c r="B17" s="169"/>
      <c r="C17" s="162"/>
      <c r="D17" s="45" t="s">
        <v>256</v>
      </c>
      <c r="H17" s="158"/>
    </row>
    <row r="18" spans="2:8" s="172" customFormat="1" x14ac:dyDescent="0.25">
      <c r="B18" s="169"/>
      <c r="C18" s="162" t="s">
        <v>5</v>
      </c>
      <c r="D18" s="172" t="s">
        <v>257</v>
      </c>
      <c r="H18" s="158"/>
    </row>
    <row r="19" spans="2:8" s="172" customFormat="1" ht="30" customHeight="1" x14ac:dyDescent="0.25">
      <c r="B19" s="169"/>
      <c r="C19" s="162" t="s">
        <v>5</v>
      </c>
      <c r="D19" s="633" t="s">
        <v>258</v>
      </c>
      <c r="E19" s="633"/>
      <c r="F19" s="633"/>
      <c r="G19" s="633"/>
      <c r="H19" s="633"/>
    </row>
    <row r="20" spans="2:8" s="172" customFormat="1" ht="30" x14ac:dyDescent="0.25">
      <c r="B20" s="169"/>
      <c r="C20" s="162" t="s">
        <v>5</v>
      </c>
      <c r="D20" s="176" t="s">
        <v>259</v>
      </c>
      <c r="H20" s="158"/>
    </row>
    <row r="21" spans="2:8" s="172" customFormat="1" x14ac:dyDescent="0.25">
      <c r="B21" s="169"/>
      <c r="C21" s="162" t="s">
        <v>5</v>
      </c>
      <c r="D21" s="172" t="s">
        <v>260</v>
      </c>
      <c r="H21" s="158"/>
    </row>
    <row r="22" spans="2:8" s="172" customFormat="1" x14ac:dyDescent="0.25">
      <c r="B22" s="169"/>
      <c r="C22" s="162" t="s">
        <v>5</v>
      </c>
      <c r="D22" s="172" t="s">
        <v>261</v>
      </c>
      <c r="H22" s="158"/>
    </row>
    <row r="23" spans="2:8" s="172" customFormat="1" x14ac:dyDescent="0.25">
      <c r="B23" s="169"/>
      <c r="C23" s="162" t="s">
        <v>5</v>
      </c>
      <c r="D23" s="172" t="s">
        <v>262</v>
      </c>
      <c r="H23" s="158"/>
    </row>
    <row r="24" spans="2:8" s="172" customFormat="1" x14ac:dyDescent="0.25">
      <c r="B24" s="169"/>
      <c r="C24" s="162" t="s">
        <v>5</v>
      </c>
      <c r="D24" s="634" t="s">
        <v>263</v>
      </c>
      <c r="E24" s="634"/>
      <c r="F24" s="634"/>
      <c r="G24" s="634"/>
      <c r="H24" s="634"/>
    </row>
    <row r="25" spans="2:8" s="172" customFormat="1" x14ac:dyDescent="0.25">
      <c r="B25" s="169"/>
      <c r="C25" s="162" t="s">
        <v>5</v>
      </c>
      <c r="D25" s="172" t="s">
        <v>264</v>
      </c>
      <c r="H25" s="158"/>
    </row>
    <row r="26" spans="2:8" s="172" customFormat="1" x14ac:dyDescent="0.25">
      <c r="B26" s="169"/>
      <c r="C26" s="162" t="s">
        <v>5</v>
      </c>
      <c r="D26" s="172" t="s">
        <v>265</v>
      </c>
      <c r="H26" s="158"/>
    </row>
    <row r="27" spans="2:8" s="172" customFormat="1" x14ac:dyDescent="0.25">
      <c r="B27" s="169"/>
      <c r="C27" s="162" t="s">
        <v>5</v>
      </c>
      <c r="D27" s="172" t="s">
        <v>266</v>
      </c>
      <c r="H27" s="158"/>
    </row>
    <row r="28" spans="2:8" s="172" customFormat="1" x14ac:dyDescent="0.25">
      <c r="B28" s="169"/>
      <c r="C28" s="162" t="s">
        <v>5</v>
      </c>
      <c r="D28" s="172" t="s">
        <v>267</v>
      </c>
      <c r="H28" s="158"/>
    </row>
    <row r="29" spans="2:8" s="172" customFormat="1" ht="32.25" customHeight="1" x14ac:dyDescent="0.25">
      <c r="B29" s="169"/>
      <c r="C29" s="162" t="s">
        <v>5</v>
      </c>
      <c r="D29" s="634" t="s">
        <v>268</v>
      </c>
      <c r="E29" s="634"/>
      <c r="F29" s="634"/>
      <c r="G29" s="634"/>
      <c r="H29" s="634"/>
    </row>
    <row r="30" spans="2:8" s="172" customFormat="1" x14ac:dyDescent="0.25">
      <c r="B30" s="169"/>
      <c r="C30" s="162" t="s">
        <v>5</v>
      </c>
      <c r="D30" s="172" t="s">
        <v>269</v>
      </c>
      <c r="H30" s="158"/>
    </row>
    <row r="31" spans="2:8" s="172" customFormat="1" x14ac:dyDescent="0.25">
      <c r="B31" s="169"/>
      <c r="C31" s="162" t="s">
        <v>5</v>
      </c>
      <c r="D31" s="172" t="s">
        <v>270</v>
      </c>
      <c r="H31" s="158"/>
    </row>
    <row r="32" spans="2:8" s="172" customFormat="1" x14ac:dyDescent="0.25">
      <c r="B32" s="169"/>
      <c r="C32" s="162" t="s">
        <v>5</v>
      </c>
      <c r="D32" s="172" t="s">
        <v>271</v>
      </c>
      <c r="H32" s="158"/>
    </row>
    <row r="33" spans="2:8" s="172" customFormat="1" ht="30" customHeight="1" x14ac:dyDescent="0.25">
      <c r="B33" s="169"/>
      <c r="C33" s="162" t="s">
        <v>5</v>
      </c>
      <c r="D33" s="635" t="s">
        <v>272</v>
      </c>
      <c r="E33" s="635"/>
      <c r="F33" s="635"/>
      <c r="G33" s="635"/>
      <c r="H33" s="635"/>
    </row>
    <row r="34" spans="2:8" s="172" customFormat="1" x14ac:dyDescent="0.25">
      <c r="B34" s="169"/>
      <c r="C34" s="162" t="s">
        <v>5</v>
      </c>
      <c r="D34" s="172" t="s">
        <v>273</v>
      </c>
      <c r="H34" s="158"/>
    </row>
    <row r="35" spans="2:8" s="172" customFormat="1" x14ac:dyDescent="0.25">
      <c r="B35" s="169"/>
      <c r="C35" s="162" t="s">
        <v>5</v>
      </c>
      <c r="D35" s="172" t="s">
        <v>274</v>
      </c>
      <c r="H35" s="158"/>
    </row>
    <row r="36" spans="2:8" s="172" customFormat="1" x14ac:dyDescent="0.25">
      <c r="B36" s="169"/>
      <c r="C36" s="162" t="s">
        <v>5</v>
      </c>
      <c r="D36" s="172" t="s">
        <v>275</v>
      </c>
      <c r="H36" s="158"/>
    </row>
    <row r="37" spans="2:8" s="172" customFormat="1" ht="194.25" customHeight="1" x14ac:dyDescent="0.25">
      <c r="B37" s="169"/>
      <c r="D37" s="175" t="s">
        <v>276</v>
      </c>
      <c r="H37" s="158"/>
    </row>
    <row r="38" spans="2:8" s="172" customFormat="1" x14ac:dyDescent="0.25">
      <c r="B38" s="169"/>
      <c r="C38" s="162" t="s">
        <v>5</v>
      </c>
      <c r="D38" s="172" t="s">
        <v>277</v>
      </c>
      <c r="H38" s="158"/>
    </row>
    <row r="39" spans="2:8" s="172" customFormat="1" ht="45" x14ac:dyDescent="0.25">
      <c r="B39" s="169"/>
      <c r="D39" s="45" t="s">
        <v>278</v>
      </c>
      <c r="H39" s="158"/>
    </row>
    <row r="40" spans="2:8" s="172" customFormat="1" x14ac:dyDescent="0.25">
      <c r="B40" s="169"/>
      <c r="C40" s="162" t="s">
        <v>5</v>
      </c>
      <c r="D40" s="172" t="s">
        <v>279</v>
      </c>
      <c r="H40" s="158"/>
    </row>
    <row r="41" spans="2:8" s="172" customFormat="1" x14ac:dyDescent="0.25">
      <c r="B41" s="169"/>
      <c r="C41" s="162" t="s">
        <v>5</v>
      </c>
      <c r="D41" s="172" t="s">
        <v>280</v>
      </c>
      <c r="H41" s="158"/>
    </row>
    <row r="42" spans="2:8" s="172" customFormat="1" x14ac:dyDescent="0.25">
      <c r="B42" s="169"/>
      <c r="C42" s="162" t="s">
        <v>5</v>
      </c>
      <c r="D42" s="634" t="s">
        <v>281</v>
      </c>
      <c r="E42" s="634"/>
      <c r="F42" s="634"/>
      <c r="G42" s="634"/>
      <c r="H42" s="634"/>
    </row>
    <row r="43" spans="2:8" s="172" customFormat="1" x14ac:dyDescent="0.25">
      <c r="B43" s="169"/>
      <c r="C43" s="162" t="s">
        <v>5</v>
      </c>
      <c r="D43" s="172" t="s">
        <v>282</v>
      </c>
      <c r="H43" s="158"/>
    </row>
    <row r="44" spans="2:8" s="172" customFormat="1" x14ac:dyDescent="0.25">
      <c r="B44" s="169"/>
      <c r="C44" s="162" t="s">
        <v>5</v>
      </c>
      <c r="D44" s="172" t="s">
        <v>283</v>
      </c>
      <c r="H44" s="158"/>
    </row>
    <row r="45" spans="2:8" s="172" customFormat="1" x14ac:dyDescent="0.25">
      <c r="B45" s="169"/>
      <c r="C45" s="162" t="s">
        <v>5</v>
      </c>
      <c r="D45" s="172" t="s">
        <v>284</v>
      </c>
      <c r="H45" s="158"/>
    </row>
    <row r="46" spans="2:8" s="172" customFormat="1" x14ac:dyDescent="0.25">
      <c r="B46" s="169"/>
      <c r="C46" s="162" t="s">
        <v>5</v>
      </c>
      <c r="D46" s="172" t="s">
        <v>285</v>
      </c>
      <c r="H46" s="158"/>
    </row>
    <row r="47" spans="2:8" s="172" customFormat="1" x14ac:dyDescent="0.25">
      <c r="B47" s="169"/>
      <c r="C47" s="162" t="s">
        <v>5</v>
      </c>
      <c r="D47" s="172" t="s">
        <v>286</v>
      </c>
      <c r="H47" s="158"/>
    </row>
    <row r="48" spans="2:8" s="172" customFormat="1" x14ac:dyDescent="0.25">
      <c r="B48" s="169"/>
      <c r="C48" s="162" t="s">
        <v>5</v>
      </c>
      <c r="D48" s="634" t="s">
        <v>287</v>
      </c>
      <c r="E48" s="634"/>
      <c r="F48" s="634"/>
      <c r="G48" s="634"/>
      <c r="H48" s="634"/>
    </row>
    <row r="49" spans="2:8" s="172" customFormat="1" x14ac:dyDescent="0.25">
      <c r="B49" s="169"/>
      <c r="C49" s="162" t="s">
        <v>5</v>
      </c>
      <c r="D49" s="172" t="s">
        <v>288</v>
      </c>
      <c r="H49" s="158"/>
    </row>
    <row r="50" spans="2:8" s="172" customFormat="1" x14ac:dyDescent="0.25">
      <c r="B50" s="169"/>
      <c r="C50" s="162" t="s">
        <v>5</v>
      </c>
      <c r="D50" s="172" t="s">
        <v>289</v>
      </c>
      <c r="H50" s="158"/>
    </row>
    <row r="51" spans="2:8" s="172" customFormat="1" x14ac:dyDescent="0.25">
      <c r="B51" s="169"/>
      <c r="C51" s="162" t="s">
        <v>5</v>
      </c>
      <c r="D51" s="172" t="s">
        <v>290</v>
      </c>
      <c r="H51" s="158"/>
    </row>
    <row r="52" spans="2:8" s="172" customFormat="1" x14ac:dyDescent="0.25">
      <c r="B52" s="169"/>
      <c r="C52" s="162" t="s">
        <v>5</v>
      </c>
      <c r="D52" s="172" t="s">
        <v>291</v>
      </c>
      <c r="H52" s="158"/>
    </row>
    <row r="53" spans="2:8" s="172" customFormat="1" x14ac:dyDescent="0.25">
      <c r="B53" s="169"/>
      <c r="C53" s="162" t="s">
        <v>5</v>
      </c>
      <c r="D53" s="172" t="s">
        <v>292</v>
      </c>
      <c r="H53" s="158"/>
    </row>
    <row r="54" spans="2:8" s="172" customFormat="1" ht="30" customHeight="1" x14ac:dyDescent="0.25">
      <c r="B54" s="169"/>
      <c r="C54" s="162" t="s">
        <v>5</v>
      </c>
      <c r="D54" s="634" t="s">
        <v>293</v>
      </c>
      <c r="E54" s="634"/>
      <c r="F54" s="634"/>
      <c r="G54" s="634"/>
      <c r="H54" s="634"/>
    </row>
    <row r="55" spans="2:8" s="172" customFormat="1" x14ac:dyDescent="0.25">
      <c r="B55" s="169"/>
      <c r="C55" s="162" t="s">
        <v>5</v>
      </c>
      <c r="D55" s="172" t="s">
        <v>294</v>
      </c>
      <c r="H55" s="158"/>
    </row>
    <row r="56" spans="2:8" s="172" customFormat="1" x14ac:dyDescent="0.25">
      <c r="B56" s="169"/>
      <c r="C56" s="162" t="s">
        <v>5</v>
      </c>
      <c r="D56" s="172" t="s">
        <v>295</v>
      </c>
      <c r="H56" s="158"/>
    </row>
    <row r="57" spans="2:8" s="172" customFormat="1" x14ac:dyDescent="0.25">
      <c r="B57" s="169"/>
      <c r="C57" s="162" t="s">
        <v>5</v>
      </c>
      <c r="D57" s="172" t="s">
        <v>296</v>
      </c>
      <c r="H57" s="158"/>
    </row>
    <row r="58" spans="2:8" s="172" customFormat="1" x14ac:dyDescent="0.25">
      <c r="B58" s="169"/>
      <c r="C58" s="162" t="s">
        <v>5</v>
      </c>
      <c r="D58" s="172" t="s">
        <v>297</v>
      </c>
      <c r="H58" s="158"/>
    </row>
    <row r="59" spans="2:8" s="172" customFormat="1" x14ac:dyDescent="0.25">
      <c r="B59" s="169"/>
      <c r="C59" s="162" t="s">
        <v>5</v>
      </c>
      <c r="D59" s="172" t="s">
        <v>298</v>
      </c>
      <c r="H59" s="158"/>
    </row>
    <row r="60" spans="2:8" s="172" customFormat="1" x14ac:dyDescent="0.25">
      <c r="B60" s="169"/>
      <c r="C60" s="162" t="s">
        <v>5</v>
      </c>
      <c r="D60" s="172" t="s">
        <v>299</v>
      </c>
      <c r="H60" s="158"/>
    </row>
    <row r="61" spans="2:8" s="172" customFormat="1" x14ac:dyDescent="0.25">
      <c r="B61" s="169"/>
      <c r="C61" s="162" t="s">
        <v>5</v>
      </c>
      <c r="D61" s="172" t="s">
        <v>300</v>
      </c>
      <c r="H61" s="158"/>
    </row>
    <row r="62" spans="2:8" s="172" customFormat="1" x14ac:dyDescent="0.25">
      <c r="B62" s="169"/>
      <c r="C62" s="162" t="s">
        <v>5</v>
      </c>
      <c r="D62" s="172" t="s">
        <v>301</v>
      </c>
      <c r="H62" s="158"/>
    </row>
    <row r="63" spans="2:8" s="172" customFormat="1" x14ac:dyDescent="0.25">
      <c r="B63" s="169"/>
      <c r="C63" s="162" t="s">
        <v>5</v>
      </c>
      <c r="D63" s="172" t="s">
        <v>951</v>
      </c>
      <c r="H63" s="158"/>
    </row>
    <row r="64" spans="2:8" s="172" customFormat="1" x14ac:dyDescent="0.25">
      <c r="B64" s="169"/>
      <c r="H64" s="158"/>
    </row>
    <row r="65" spans="2:8" s="172" customFormat="1" x14ac:dyDescent="0.25">
      <c r="B65" s="169"/>
      <c r="C65" s="177" t="s">
        <v>302</v>
      </c>
      <c r="H65" s="158"/>
    </row>
    <row r="66" spans="2:8" s="172" customFormat="1" x14ac:dyDescent="0.25">
      <c r="B66" s="169"/>
      <c r="C66" s="162" t="s">
        <v>5</v>
      </c>
      <c r="D66" s="631" t="s">
        <v>303</v>
      </c>
      <c r="E66" s="631"/>
      <c r="F66" s="631"/>
      <c r="G66" s="631"/>
      <c r="H66" s="631"/>
    </row>
    <row r="67" spans="2:8" s="172" customFormat="1" x14ac:dyDescent="0.25">
      <c r="B67" s="169"/>
      <c r="C67" s="162" t="s">
        <v>5</v>
      </c>
      <c r="D67" s="631" t="s">
        <v>304</v>
      </c>
      <c r="E67" s="631"/>
      <c r="F67" s="631"/>
      <c r="G67" s="631"/>
      <c r="H67" s="631"/>
    </row>
    <row r="68" spans="2:8" s="172" customFormat="1" ht="30" customHeight="1" x14ac:dyDescent="0.25">
      <c r="B68" s="169"/>
      <c r="C68" s="162" t="s">
        <v>5</v>
      </c>
      <c r="D68" s="635" t="s">
        <v>305</v>
      </c>
      <c r="E68" s="635"/>
      <c r="F68" s="635"/>
      <c r="G68" s="635"/>
      <c r="H68" s="635"/>
    </row>
    <row r="69" spans="2:8" s="172" customFormat="1" x14ac:dyDescent="0.25">
      <c r="B69" s="169"/>
      <c r="C69" s="162" t="s">
        <v>5</v>
      </c>
      <c r="D69" s="631" t="s">
        <v>306</v>
      </c>
      <c r="E69" s="631"/>
      <c r="F69" s="631"/>
      <c r="G69" s="631"/>
      <c r="H69" s="631"/>
    </row>
    <row r="70" spans="2:8" s="172" customFormat="1" x14ac:dyDescent="0.25">
      <c r="B70" s="169"/>
      <c r="C70" s="162" t="s">
        <v>5</v>
      </c>
      <c r="D70" s="631" t="s">
        <v>307</v>
      </c>
      <c r="E70" s="631"/>
      <c r="F70" s="631"/>
      <c r="G70" s="631"/>
      <c r="H70" s="631"/>
    </row>
    <row r="71" spans="2:8" s="172" customFormat="1" x14ac:dyDescent="0.25">
      <c r="B71" s="169"/>
      <c r="C71" s="162" t="s">
        <v>5</v>
      </c>
      <c r="D71" s="631" t="s">
        <v>952</v>
      </c>
      <c r="E71" s="631"/>
      <c r="F71" s="631"/>
      <c r="G71" s="631"/>
      <c r="H71" s="631"/>
    </row>
    <row r="72" spans="2:8" s="172" customFormat="1" x14ac:dyDescent="0.25">
      <c r="B72" s="169"/>
      <c r="C72" s="162" t="s">
        <v>5</v>
      </c>
      <c r="D72" s="631" t="s">
        <v>308</v>
      </c>
      <c r="E72" s="631"/>
      <c r="F72" s="631"/>
      <c r="G72" s="631"/>
      <c r="H72" s="631"/>
    </row>
    <row r="73" spans="2:8" s="172" customFormat="1" x14ac:dyDescent="0.25">
      <c r="B73" s="169"/>
      <c r="C73" s="162" t="s">
        <v>5</v>
      </c>
      <c r="D73" s="631" t="s">
        <v>309</v>
      </c>
      <c r="E73" s="631"/>
      <c r="F73" s="631"/>
      <c r="G73" s="631"/>
      <c r="H73" s="631"/>
    </row>
    <row r="74" spans="2:8" s="172" customFormat="1" x14ac:dyDescent="0.25">
      <c r="B74" s="169"/>
      <c r="C74" s="162" t="s">
        <v>5</v>
      </c>
      <c r="D74" s="631" t="s">
        <v>310</v>
      </c>
      <c r="E74" s="631"/>
      <c r="F74" s="631"/>
      <c r="G74" s="631"/>
      <c r="H74" s="631"/>
    </row>
    <row r="75" spans="2:8" s="172" customFormat="1" x14ac:dyDescent="0.25">
      <c r="C75" s="162" t="s">
        <v>5</v>
      </c>
      <c r="D75" s="631" t="s">
        <v>311</v>
      </c>
      <c r="E75" s="631"/>
      <c r="F75" s="631"/>
      <c r="G75" s="631"/>
      <c r="H75" s="631"/>
    </row>
    <row r="76" spans="2:8" s="172" customFormat="1" x14ac:dyDescent="0.25">
      <c r="C76" s="162" t="s">
        <v>5</v>
      </c>
      <c r="D76" s="631" t="s">
        <v>312</v>
      </c>
      <c r="E76" s="631"/>
      <c r="F76" s="631"/>
      <c r="G76" s="631"/>
      <c r="H76" s="631"/>
    </row>
    <row r="77" spans="2:8" s="172" customFormat="1" x14ac:dyDescent="0.25">
      <c r="C77" s="162" t="s">
        <v>5</v>
      </c>
      <c r="D77" s="631" t="s">
        <v>313</v>
      </c>
      <c r="E77" s="631"/>
      <c r="F77" s="631"/>
      <c r="G77" s="631"/>
      <c r="H77" s="631"/>
    </row>
    <row r="78" spans="2:8" s="172" customFormat="1" x14ac:dyDescent="0.25">
      <c r="C78" s="162" t="s">
        <v>5</v>
      </c>
      <c r="D78" s="631" t="s">
        <v>314</v>
      </c>
      <c r="E78" s="631"/>
      <c r="F78" s="631"/>
      <c r="G78" s="631"/>
      <c r="H78" s="631"/>
    </row>
    <row r="79" spans="2:8" s="172" customFormat="1" x14ac:dyDescent="0.25">
      <c r="C79" s="162" t="s">
        <v>5</v>
      </c>
      <c r="D79" s="631" t="s">
        <v>315</v>
      </c>
      <c r="E79" s="631"/>
      <c r="F79" s="631"/>
      <c r="G79" s="631"/>
      <c r="H79" s="631"/>
    </row>
    <row r="80" spans="2:8" s="172" customFormat="1" x14ac:dyDescent="0.25">
      <c r="C80" s="162" t="s">
        <v>5</v>
      </c>
      <c r="D80" s="631" t="s">
        <v>316</v>
      </c>
      <c r="E80" s="631"/>
      <c r="F80" s="631"/>
      <c r="G80" s="631"/>
      <c r="H80" s="631"/>
    </row>
    <row r="81" spans="2:13" s="172" customFormat="1" x14ac:dyDescent="0.25">
      <c r="C81" s="162" t="s">
        <v>5</v>
      </c>
      <c r="D81" s="631" t="s">
        <v>317</v>
      </c>
      <c r="E81" s="631"/>
      <c r="F81" s="631"/>
      <c r="G81" s="631"/>
      <c r="H81" s="631"/>
    </row>
    <row r="82" spans="2:13" s="172" customFormat="1" x14ac:dyDescent="0.25">
      <c r="C82" s="162" t="s">
        <v>5</v>
      </c>
      <c r="D82" s="631" t="s">
        <v>318</v>
      </c>
      <c r="E82" s="631"/>
      <c r="F82" s="631"/>
      <c r="G82" s="631"/>
      <c r="H82" s="631"/>
    </row>
    <row r="83" spans="2:13" s="172" customFormat="1" x14ac:dyDescent="0.25">
      <c r="C83" s="162" t="s">
        <v>5</v>
      </c>
      <c r="D83" s="631" t="s">
        <v>319</v>
      </c>
      <c r="E83" s="631"/>
      <c r="F83" s="631"/>
      <c r="G83" s="631"/>
      <c r="H83" s="631"/>
    </row>
    <row r="84" spans="2:13" s="172" customFormat="1" x14ac:dyDescent="0.25">
      <c r="C84" s="162" t="s">
        <v>5</v>
      </c>
      <c r="D84" s="632" t="s">
        <v>953</v>
      </c>
      <c r="E84" s="632"/>
      <c r="F84" s="632"/>
      <c r="G84" s="632"/>
      <c r="H84" s="632"/>
    </row>
    <row r="85" spans="2:13" s="172" customFormat="1" x14ac:dyDescent="0.25">
      <c r="C85" s="162" t="s">
        <v>5</v>
      </c>
      <c r="D85" s="631" t="s">
        <v>320</v>
      </c>
      <c r="E85" s="631"/>
      <c r="F85" s="631"/>
      <c r="G85" s="631"/>
      <c r="H85" s="631"/>
    </row>
    <row r="86" spans="2:13" s="172" customFormat="1" x14ac:dyDescent="0.25">
      <c r="C86" s="162" t="s">
        <v>5</v>
      </c>
      <c r="D86" s="626" t="s">
        <v>321</v>
      </c>
      <c r="E86" s="626"/>
      <c r="F86" s="626"/>
      <c r="G86" s="626"/>
      <c r="H86" s="626"/>
    </row>
    <row r="87" spans="2:13" s="172" customFormat="1" x14ac:dyDescent="0.25">
      <c r="H87" s="158"/>
    </row>
    <row r="88" spans="2:13" ht="15.75" thickBot="1" x14ac:dyDescent="0.3">
      <c r="B88" s="62" t="s">
        <v>149</v>
      </c>
      <c r="C88" s="62"/>
    </row>
    <row r="89" spans="2:13" ht="75" x14ac:dyDescent="0.25">
      <c r="B89" s="50"/>
      <c r="C89" s="11"/>
      <c r="D89" s="11"/>
      <c r="E89" s="11"/>
      <c r="F89" s="87" t="s">
        <v>179</v>
      </c>
      <c r="G89" s="87" t="s">
        <v>148</v>
      </c>
      <c r="H89" s="107" t="s">
        <v>193</v>
      </c>
      <c r="I89" s="248"/>
      <c r="J89" s="507"/>
      <c r="K89" s="248"/>
      <c r="L89" s="248"/>
      <c r="M89" s="248"/>
    </row>
    <row r="90" spans="2:13" x14ac:dyDescent="0.25">
      <c r="B90" s="96">
        <v>1</v>
      </c>
      <c r="C90" s="97"/>
      <c r="D90" s="97" t="s">
        <v>147</v>
      </c>
      <c r="E90" s="98"/>
      <c r="F90" s="48"/>
      <c r="G90" s="48"/>
      <c r="H90" s="101"/>
      <c r="I90" s="248"/>
      <c r="J90" s="248"/>
      <c r="K90" s="248"/>
      <c r="L90" s="248"/>
      <c r="M90" s="248"/>
    </row>
    <row r="91" spans="2:13" ht="5.0999999999999996" customHeight="1" x14ac:dyDescent="0.25">
      <c r="B91" s="70"/>
      <c r="C91" s="68"/>
      <c r="D91" s="42"/>
      <c r="E91" s="42"/>
      <c r="F91" s="408"/>
      <c r="G91" s="408"/>
      <c r="H91" s="82"/>
      <c r="I91" s="248"/>
      <c r="J91" s="248"/>
      <c r="K91" s="248"/>
      <c r="L91" s="248"/>
      <c r="M91" s="248"/>
    </row>
    <row r="92" spans="2:13" x14ac:dyDescent="0.25">
      <c r="B92" s="52"/>
      <c r="C92" s="68" t="s">
        <v>130</v>
      </c>
      <c r="D92" s="423"/>
      <c r="E92" s="141" t="s">
        <v>146</v>
      </c>
      <c r="F92" s="552"/>
      <c r="G92" s="552"/>
      <c r="H92" s="553" t="str">
        <f>IF(F92-G92=0,"Calculation",F92-G92)</f>
        <v>Calculation</v>
      </c>
      <c r="I92" s="248"/>
      <c r="J92" s="248"/>
      <c r="K92" s="248"/>
      <c r="L92" s="248"/>
      <c r="M92" s="248"/>
    </row>
    <row r="93" spans="2:13" ht="5.0999999999999996" customHeight="1" x14ac:dyDescent="0.25">
      <c r="B93" s="80"/>
      <c r="C93" s="74"/>
      <c r="D93" s="407"/>
      <c r="E93" s="145"/>
      <c r="F93" s="554"/>
      <c r="G93" s="554"/>
      <c r="H93" s="545"/>
      <c r="I93" s="248"/>
      <c r="J93" s="248"/>
      <c r="K93" s="248"/>
      <c r="L93" s="248"/>
      <c r="M93" s="248"/>
    </row>
    <row r="94" spans="2:13" x14ac:dyDescent="0.25">
      <c r="B94" s="70"/>
      <c r="C94" s="68" t="s">
        <v>128</v>
      </c>
      <c r="D94" s="410"/>
      <c r="E94" s="141" t="s">
        <v>145</v>
      </c>
      <c r="F94" s="555"/>
      <c r="G94" s="555"/>
      <c r="H94" s="553" t="str">
        <f>IF(F94-G94=0,"Calculation",F94-G94)</f>
        <v>Calculation</v>
      </c>
      <c r="I94" s="248"/>
      <c r="J94" s="248"/>
      <c r="K94" s="248"/>
      <c r="L94" s="248"/>
      <c r="M94" s="248"/>
    </row>
    <row r="95" spans="2:13" ht="5.0999999999999996" customHeight="1" x14ac:dyDescent="0.25">
      <c r="B95" s="80"/>
      <c r="C95" s="74"/>
      <c r="D95" s="411"/>
      <c r="E95" s="143"/>
      <c r="F95" s="556"/>
      <c r="G95" s="556"/>
      <c r="H95" s="551"/>
      <c r="I95" s="248"/>
      <c r="J95" s="248"/>
      <c r="K95" s="248"/>
      <c r="L95" s="248"/>
      <c r="M95" s="248"/>
    </row>
    <row r="96" spans="2:13" x14ac:dyDescent="0.25">
      <c r="B96" s="52"/>
      <c r="C96" s="68" t="s">
        <v>126</v>
      </c>
      <c r="D96" s="410"/>
      <c r="E96" s="141" t="s">
        <v>144</v>
      </c>
      <c r="F96" s="555"/>
      <c r="G96" s="555"/>
      <c r="H96" s="553" t="str">
        <f>IF(F96-G96=0,"Calculation",F96-G96)</f>
        <v>Calculation</v>
      </c>
      <c r="I96" s="248"/>
      <c r="J96" s="248"/>
      <c r="K96" s="248"/>
      <c r="L96" s="248"/>
      <c r="M96" s="248"/>
    </row>
    <row r="97" spans="2:13" ht="5.0999999999999996" customHeight="1" x14ac:dyDescent="0.25">
      <c r="B97" s="80"/>
      <c r="C97" s="74"/>
      <c r="D97" s="411"/>
      <c r="E97" s="143"/>
      <c r="F97" s="556"/>
      <c r="G97" s="556"/>
      <c r="H97" s="551"/>
      <c r="I97" s="248"/>
      <c r="J97" s="248"/>
      <c r="K97" s="248"/>
      <c r="L97" s="248"/>
      <c r="M97" s="248"/>
    </row>
    <row r="98" spans="2:13" x14ac:dyDescent="0.25">
      <c r="B98" s="70"/>
      <c r="C98" s="68" t="s">
        <v>124</v>
      </c>
      <c r="D98" s="410"/>
      <c r="E98" s="141" t="s">
        <v>143</v>
      </c>
      <c r="F98" s="555"/>
      <c r="G98" s="555"/>
      <c r="H98" s="553" t="str">
        <f>IF(F98-G98=0,"Calculation",F98-G98)</f>
        <v>Calculation</v>
      </c>
      <c r="I98" s="248"/>
      <c r="J98" s="248"/>
      <c r="K98" s="248"/>
      <c r="L98" s="248"/>
      <c r="M98" s="248"/>
    </row>
    <row r="99" spans="2:13" ht="5.0999999999999996" customHeight="1" x14ac:dyDescent="0.25">
      <c r="B99" s="80"/>
      <c r="C99" s="74"/>
      <c r="D99" s="411"/>
      <c r="E99" s="143"/>
      <c r="F99" s="556"/>
      <c r="G99" s="556"/>
      <c r="H99" s="551"/>
      <c r="I99" s="248"/>
      <c r="J99" s="248"/>
      <c r="K99" s="248"/>
      <c r="L99" s="248"/>
      <c r="M99" s="248"/>
    </row>
    <row r="100" spans="2:13" x14ac:dyDescent="0.25">
      <c r="B100" s="52"/>
      <c r="C100" s="108" t="s">
        <v>142</v>
      </c>
      <c r="D100" s="410"/>
      <c r="E100" s="141" t="s">
        <v>141</v>
      </c>
      <c r="F100" s="555"/>
      <c r="G100" s="555"/>
      <c r="H100" s="553" t="str">
        <f t="shared" ref="H100:H110" si="0">IF(F100-G100=0,"Calculation",F100-G100)</f>
        <v>Calculation</v>
      </c>
      <c r="I100" s="248"/>
      <c r="J100" s="248"/>
      <c r="K100" s="248"/>
      <c r="L100" s="248"/>
      <c r="M100" s="248"/>
    </row>
    <row r="101" spans="2:13" ht="5.0999999999999996" customHeight="1" x14ac:dyDescent="0.25">
      <c r="B101" s="80"/>
      <c r="C101" s="74"/>
      <c r="D101" s="411"/>
      <c r="E101" s="145"/>
      <c r="F101" s="556"/>
      <c r="G101" s="556"/>
      <c r="H101" s="545"/>
      <c r="I101" s="248"/>
      <c r="J101" s="248"/>
      <c r="K101" s="248"/>
      <c r="L101" s="248"/>
      <c r="M101" s="248"/>
    </row>
    <row r="102" spans="2:13" x14ac:dyDescent="0.25">
      <c r="B102" s="70"/>
      <c r="C102" s="68" t="s">
        <v>140</v>
      </c>
      <c r="D102" s="410"/>
      <c r="E102" s="141" t="s">
        <v>139</v>
      </c>
      <c r="F102" s="555"/>
      <c r="G102" s="555"/>
      <c r="H102" s="553" t="str">
        <f t="shared" si="0"/>
        <v>Calculation</v>
      </c>
      <c r="I102" s="248"/>
      <c r="J102" s="248"/>
      <c r="K102" s="248"/>
      <c r="L102" s="248"/>
      <c r="M102" s="248"/>
    </row>
    <row r="103" spans="2:13" ht="5.0999999999999996" customHeight="1" x14ac:dyDescent="0.25">
      <c r="B103" s="80"/>
      <c r="C103" s="74"/>
      <c r="D103" s="411"/>
      <c r="E103" s="143"/>
      <c r="F103" s="556"/>
      <c r="G103" s="556"/>
      <c r="H103" s="551"/>
      <c r="I103" s="248"/>
      <c r="J103" s="248"/>
      <c r="K103" s="248"/>
      <c r="L103" s="248"/>
      <c r="M103" s="248"/>
    </row>
    <row r="104" spans="2:13" x14ac:dyDescent="0.25">
      <c r="B104" s="52"/>
      <c r="C104" s="108" t="s">
        <v>138</v>
      </c>
      <c r="D104" s="410"/>
      <c r="E104" s="141" t="s">
        <v>137</v>
      </c>
      <c r="F104" s="555"/>
      <c r="G104" s="555"/>
      <c r="H104" s="553" t="str">
        <f t="shared" si="0"/>
        <v>Calculation</v>
      </c>
    </row>
    <row r="105" spans="2:13" ht="5.0999999999999996" customHeight="1" x14ac:dyDescent="0.25">
      <c r="B105" s="80"/>
      <c r="C105" s="74"/>
      <c r="D105" s="411"/>
      <c r="E105" s="143"/>
      <c r="F105" s="556"/>
      <c r="G105" s="556"/>
      <c r="H105" s="551"/>
    </row>
    <row r="106" spans="2:13" x14ac:dyDescent="0.25">
      <c r="B106" s="70"/>
      <c r="C106" s="68" t="s">
        <v>136</v>
      </c>
      <c r="D106" s="410"/>
      <c r="E106" s="141" t="s">
        <v>135</v>
      </c>
      <c r="F106" s="555"/>
      <c r="G106" s="555"/>
      <c r="H106" s="553" t="str">
        <f t="shared" si="0"/>
        <v>Calculation</v>
      </c>
    </row>
    <row r="107" spans="2:13" ht="5.0999999999999996" customHeight="1" x14ac:dyDescent="0.25">
      <c r="B107" s="80"/>
      <c r="C107" s="74"/>
      <c r="D107" s="411"/>
      <c r="E107" s="143"/>
      <c r="F107" s="556"/>
      <c r="G107" s="556"/>
      <c r="H107" s="551"/>
    </row>
    <row r="108" spans="2:13" x14ac:dyDescent="0.25">
      <c r="B108" s="52"/>
      <c r="C108" s="108" t="s">
        <v>134</v>
      </c>
      <c r="D108" s="410"/>
      <c r="E108" s="141" t="s">
        <v>133</v>
      </c>
      <c r="F108" s="555"/>
      <c r="G108" s="555"/>
      <c r="H108" s="553" t="str">
        <f t="shared" si="0"/>
        <v>Calculation</v>
      </c>
    </row>
    <row r="109" spans="2:13" ht="5.0999999999999996" customHeight="1" x14ac:dyDescent="0.25">
      <c r="B109" s="80"/>
      <c r="C109" s="74"/>
      <c r="D109" s="411"/>
      <c r="E109" s="143"/>
      <c r="F109" s="556"/>
      <c r="G109" s="556"/>
      <c r="H109" s="551"/>
    </row>
    <row r="110" spans="2:13" x14ac:dyDescent="0.25">
      <c r="B110" s="70"/>
      <c r="C110" s="68" t="s">
        <v>132</v>
      </c>
      <c r="D110" s="412"/>
      <c r="E110" s="141" t="s">
        <v>131</v>
      </c>
      <c r="F110" s="555"/>
      <c r="G110" s="555"/>
      <c r="H110" s="553" t="str">
        <f t="shared" si="0"/>
        <v>Calculation</v>
      </c>
    </row>
    <row r="111" spans="2:13" ht="5.0999999999999996" customHeight="1" x14ac:dyDescent="0.25">
      <c r="B111" s="52"/>
      <c r="C111" s="42"/>
      <c r="D111" s="413"/>
      <c r="E111" s="146"/>
      <c r="F111" s="557"/>
      <c r="G111" s="557"/>
      <c r="H111" s="558"/>
    </row>
    <row r="112" spans="2:13" s="248" customFormat="1" x14ac:dyDescent="0.25">
      <c r="B112" s="70"/>
      <c r="C112" s="68" t="s">
        <v>994</v>
      </c>
      <c r="D112" s="410"/>
      <c r="E112" s="141" t="s">
        <v>139</v>
      </c>
      <c r="F112" s="555"/>
      <c r="G112" s="555"/>
      <c r="H112" s="553" t="str">
        <f t="shared" ref="H112" si="1">IF(F112-G112=0,"Calculation",F112-G112)</f>
        <v>Calculation</v>
      </c>
    </row>
    <row r="113" spans="2:8" s="248" customFormat="1" ht="5.0999999999999996" customHeight="1" x14ac:dyDescent="0.25">
      <c r="B113" s="80"/>
      <c r="C113" s="74"/>
      <c r="D113" s="411"/>
      <c r="E113" s="143"/>
      <c r="F113" s="556"/>
      <c r="G113" s="556"/>
      <c r="H113" s="551"/>
    </row>
    <row r="114" spans="2:8" s="248" customFormat="1" x14ac:dyDescent="0.25">
      <c r="B114" s="52"/>
      <c r="C114" s="108" t="s">
        <v>990</v>
      </c>
      <c r="D114" s="410"/>
      <c r="E114" s="141" t="s">
        <v>137</v>
      </c>
      <c r="F114" s="555"/>
      <c r="G114" s="555"/>
      <c r="H114" s="553" t="str">
        <f t="shared" ref="H114" si="2">IF(F114-G114=0,"Calculation",F114-G114)</f>
        <v>Calculation</v>
      </c>
    </row>
    <row r="115" spans="2:8" s="248" customFormat="1" ht="5.0999999999999996" customHeight="1" x14ac:dyDescent="0.25">
      <c r="B115" s="80"/>
      <c r="C115" s="74"/>
      <c r="D115" s="411"/>
      <c r="E115" s="143"/>
      <c r="F115" s="556"/>
      <c r="G115" s="556"/>
      <c r="H115" s="551"/>
    </row>
    <row r="116" spans="2:8" s="248" customFormat="1" x14ac:dyDescent="0.25">
      <c r="B116" s="70"/>
      <c r="C116" s="68" t="s">
        <v>991</v>
      </c>
      <c r="D116" s="410"/>
      <c r="E116" s="141" t="s">
        <v>135</v>
      </c>
      <c r="F116" s="555"/>
      <c r="G116" s="555"/>
      <c r="H116" s="553" t="str">
        <f t="shared" ref="H116" si="3">IF(F116-G116=0,"Calculation",F116-G116)</f>
        <v>Calculation</v>
      </c>
    </row>
    <row r="117" spans="2:8" s="248" customFormat="1" ht="5.0999999999999996" customHeight="1" x14ac:dyDescent="0.25">
      <c r="B117" s="80"/>
      <c r="C117" s="74"/>
      <c r="D117" s="411"/>
      <c r="E117" s="143"/>
      <c r="F117" s="556"/>
      <c r="G117" s="556"/>
      <c r="H117" s="551"/>
    </row>
    <row r="118" spans="2:8" s="248" customFormat="1" x14ac:dyDescent="0.25">
      <c r="B118" s="52"/>
      <c r="C118" s="108" t="s">
        <v>992</v>
      </c>
      <c r="D118" s="410"/>
      <c r="E118" s="141" t="s">
        <v>133</v>
      </c>
      <c r="F118" s="555"/>
      <c r="G118" s="555"/>
      <c r="H118" s="553" t="str">
        <f t="shared" ref="H118" si="4">IF(F118-G118=0,"Calculation",F118-G118)</f>
        <v>Calculation</v>
      </c>
    </row>
    <row r="119" spans="2:8" s="248" customFormat="1" ht="5.0999999999999996" customHeight="1" x14ac:dyDescent="0.25">
      <c r="B119" s="80"/>
      <c r="C119" s="74"/>
      <c r="D119" s="411"/>
      <c r="E119" s="143"/>
      <c r="F119" s="556"/>
      <c r="G119" s="556"/>
      <c r="H119" s="551"/>
    </row>
    <row r="120" spans="2:8" s="248" customFormat="1" x14ac:dyDescent="0.25">
      <c r="B120" s="70"/>
      <c r="C120" s="68" t="s">
        <v>993</v>
      </c>
      <c r="D120" s="412"/>
      <c r="E120" s="141" t="s">
        <v>131</v>
      </c>
      <c r="F120" s="555"/>
      <c r="G120" s="555"/>
      <c r="H120" s="553" t="str">
        <f t="shared" ref="H120" si="5">IF(F120-G120=0,"Calculation",F120-G120)</f>
        <v>Calculation</v>
      </c>
    </row>
    <row r="121" spans="2:8" ht="14.65" customHeight="1" x14ac:dyDescent="0.25">
      <c r="B121" s="96">
        <v>2</v>
      </c>
      <c r="C121" s="98"/>
      <c r="D121" s="97" t="s">
        <v>180</v>
      </c>
      <c r="E121" s="147"/>
      <c r="F121" s="559"/>
      <c r="G121" s="559"/>
      <c r="H121" s="560"/>
    </row>
    <row r="122" spans="2:8" ht="5.0999999999999996" customHeight="1" x14ac:dyDescent="0.25">
      <c r="B122" s="79"/>
      <c r="C122" s="41"/>
      <c r="D122" s="41"/>
      <c r="E122" s="144"/>
      <c r="F122" s="561"/>
      <c r="G122" s="561"/>
      <c r="H122" s="562"/>
    </row>
    <row r="123" spans="2:8" x14ac:dyDescent="0.25">
      <c r="B123" s="70"/>
      <c r="C123" s="68"/>
      <c r="D123" s="42" t="s">
        <v>187</v>
      </c>
      <c r="E123" s="141">
        <v>2</v>
      </c>
      <c r="F123" s="563" t="str">
        <f>IF(SUM(F91:F120)=0,"Calculation",SUM(F91:F120))</f>
        <v>Calculation</v>
      </c>
      <c r="G123" s="563" t="str">
        <f>IF(SUM(G91:G120)=0,"Calculation",SUM(G91:G120))</f>
        <v>Calculation</v>
      </c>
      <c r="H123" s="553" t="str">
        <f>IF(SUM(H92:H110)=0,"Calculation",SUM(H92:H110))</f>
        <v>Calculation</v>
      </c>
    </row>
    <row r="124" spans="2:8" ht="5.0999999999999996" customHeight="1" x14ac:dyDescent="0.25">
      <c r="B124" s="70"/>
      <c r="C124" s="68"/>
      <c r="D124" s="42"/>
      <c r="E124" s="146"/>
      <c r="F124" s="564"/>
      <c r="G124" s="564"/>
      <c r="H124" s="565"/>
    </row>
    <row r="125" spans="2:8" x14ac:dyDescent="0.25">
      <c r="B125" s="96">
        <v>3</v>
      </c>
      <c r="C125" s="97"/>
      <c r="D125" s="97" t="s">
        <v>192</v>
      </c>
      <c r="E125" s="147"/>
      <c r="F125" s="559"/>
      <c r="G125" s="559"/>
      <c r="H125" s="560"/>
    </row>
    <row r="126" spans="2:8" ht="5.0999999999999996" customHeight="1" x14ac:dyDescent="0.25">
      <c r="B126" s="109"/>
      <c r="C126" s="108"/>
      <c r="D126" s="41"/>
      <c r="E126" s="148"/>
      <c r="F126" s="561"/>
      <c r="G126" s="561"/>
      <c r="H126" s="566"/>
    </row>
    <row r="127" spans="2:8" x14ac:dyDescent="0.25">
      <c r="B127" s="52"/>
      <c r="C127" s="68" t="s">
        <v>130</v>
      </c>
      <c r="D127" s="424"/>
      <c r="E127" s="141" t="s">
        <v>129</v>
      </c>
      <c r="F127" s="567"/>
      <c r="G127" s="567"/>
      <c r="H127" s="553" t="str">
        <f>IF(F127-G127=0,"Calculation",F127-G127)</f>
        <v>Calculation</v>
      </c>
    </row>
    <row r="128" spans="2:8" ht="5.0999999999999996" customHeight="1" x14ac:dyDescent="0.25">
      <c r="B128" s="80"/>
      <c r="C128" s="74"/>
      <c r="D128" s="407"/>
      <c r="E128" s="143"/>
      <c r="F128" s="556"/>
      <c r="G128" s="556"/>
      <c r="H128" s="551"/>
    </row>
    <row r="129" spans="2:8" x14ac:dyDescent="0.25">
      <c r="B129" s="70"/>
      <c r="C129" s="68" t="s">
        <v>128</v>
      </c>
      <c r="D129" s="410"/>
      <c r="E129" s="141" t="s">
        <v>127</v>
      </c>
      <c r="F129" s="555"/>
      <c r="G129" s="555"/>
      <c r="H129" s="553" t="str">
        <f>IF(F129-G129=0,"Calculation",F129-G129)</f>
        <v>Calculation</v>
      </c>
    </row>
    <row r="130" spans="2:8" ht="5.0999999999999996" customHeight="1" x14ac:dyDescent="0.25">
      <c r="B130" s="80"/>
      <c r="C130" s="74"/>
      <c r="D130" s="411"/>
      <c r="E130" s="143"/>
      <c r="F130" s="556"/>
      <c r="G130" s="556"/>
      <c r="H130" s="551"/>
    </row>
    <row r="131" spans="2:8" x14ac:dyDescent="0.25">
      <c r="B131" s="52"/>
      <c r="C131" s="68" t="s">
        <v>126</v>
      </c>
      <c r="D131" s="410"/>
      <c r="E131" s="141" t="s">
        <v>125</v>
      </c>
      <c r="F131" s="555"/>
      <c r="G131" s="555"/>
      <c r="H131" s="553" t="str">
        <f>IF(F131-G131=0,"Calculation",F131-G131)</f>
        <v>Calculation</v>
      </c>
    </row>
    <row r="132" spans="2:8" ht="5.0999999999999996" customHeight="1" x14ac:dyDescent="0.25">
      <c r="B132" s="80"/>
      <c r="C132" s="74"/>
      <c r="D132" s="411"/>
      <c r="E132" s="143"/>
      <c r="F132" s="556"/>
      <c r="G132" s="556"/>
      <c r="H132" s="551"/>
    </row>
    <row r="133" spans="2:8" x14ac:dyDescent="0.25">
      <c r="B133" s="70"/>
      <c r="C133" s="68" t="s">
        <v>124</v>
      </c>
      <c r="D133" s="410"/>
      <c r="E133" s="141" t="s">
        <v>123</v>
      </c>
      <c r="F133" s="555"/>
      <c r="G133" s="555"/>
      <c r="H133" s="553" t="str">
        <f>IF(F133-G133=0,"Calculation",F133-G133)</f>
        <v>Calculation</v>
      </c>
    </row>
    <row r="134" spans="2:8" ht="5.0999999999999996" customHeight="1" x14ac:dyDescent="0.25">
      <c r="B134" s="70"/>
      <c r="C134" s="68"/>
      <c r="D134" s="42"/>
      <c r="E134" s="141"/>
      <c r="F134" s="564"/>
      <c r="G134" s="564"/>
      <c r="H134" s="566"/>
    </row>
    <row r="135" spans="2:8" x14ac:dyDescent="0.25">
      <c r="B135" s="96">
        <v>4</v>
      </c>
      <c r="C135" s="98"/>
      <c r="D135" s="97" t="s">
        <v>180</v>
      </c>
      <c r="E135" s="147"/>
      <c r="F135" s="559"/>
      <c r="G135" s="559"/>
      <c r="H135" s="560"/>
    </row>
    <row r="136" spans="2:8" s="3" customFormat="1" ht="5.0999999999999996" customHeight="1" x14ac:dyDescent="0.25">
      <c r="B136" s="109"/>
      <c r="C136" s="41"/>
      <c r="D136" s="108"/>
      <c r="E136" s="148"/>
      <c r="F136" s="561"/>
      <c r="G136" s="561"/>
      <c r="H136" s="566"/>
    </row>
    <row r="137" spans="2:8" x14ac:dyDescent="0.25">
      <c r="B137" s="70"/>
      <c r="C137" s="68"/>
      <c r="D137" s="56" t="s">
        <v>188</v>
      </c>
      <c r="E137" s="141">
        <v>4</v>
      </c>
      <c r="F137" s="563" t="str">
        <f>IF(SUM(F127:F133)=0,"Calculation",SUM(F127:F133))</f>
        <v>Calculation</v>
      </c>
      <c r="G137" s="563" t="str">
        <f>IF(SUM(G127:G133)=0,"Calculation",SUM(G127:G133))</f>
        <v>Calculation</v>
      </c>
      <c r="H137" s="553" t="str">
        <f>IF(SUM(H127:H133)=0,"Calculation",SUM(H127:H133))</f>
        <v>Calculation</v>
      </c>
    </row>
    <row r="138" spans="2:8" ht="5.0999999999999996" customHeight="1" x14ac:dyDescent="0.25">
      <c r="B138" s="70"/>
      <c r="C138" s="68"/>
      <c r="D138" s="56"/>
      <c r="E138" s="141"/>
      <c r="F138" s="561"/>
      <c r="G138" s="561"/>
      <c r="H138" s="568"/>
    </row>
    <row r="139" spans="2:8" x14ac:dyDescent="0.25">
      <c r="B139" s="96">
        <v>5</v>
      </c>
      <c r="C139" s="98"/>
      <c r="D139" s="97" t="s">
        <v>181</v>
      </c>
      <c r="E139" s="147"/>
      <c r="F139" s="559"/>
      <c r="G139" s="559"/>
      <c r="H139" s="569"/>
    </row>
    <row r="140" spans="2:8" ht="5.0999999999999996" customHeight="1" x14ac:dyDescent="0.25">
      <c r="B140" s="109"/>
      <c r="C140" s="41"/>
      <c r="D140" s="108"/>
      <c r="E140" s="148"/>
      <c r="F140" s="561"/>
      <c r="G140" s="561"/>
      <c r="H140" s="568"/>
    </row>
    <row r="141" spans="2:8" ht="30.75" customHeight="1" x14ac:dyDescent="0.25">
      <c r="B141" s="70"/>
      <c r="C141" s="68"/>
      <c r="D141" s="137" t="s">
        <v>190</v>
      </c>
      <c r="E141" s="141">
        <v>5</v>
      </c>
      <c r="F141" s="570" t="str">
        <f>IFERROR(F123+F137,"Calculation")</f>
        <v>Calculation</v>
      </c>
      <c r="G141" s="570" t="str">
        <f>IFERROR(G123+G137,"Calculation")</f>
        <v>Calculation</v>
      </c>
      <c r="H141" s="571" t="str">
        <f>IFERROR(H123+H137,"Calculation")</f>
        <v>Calculation</v>
      </c>
    </row>
    <row r="142" spans="2:8" ht="5.0999999999999996" customHeight="1" x14ac:dyDescent="0.25">
      <c r="B142" s="70"/>
      <c r="C142" s="68"/>
      <c r="D142" s="110"/>
      <c r="E142" s="146"/>
      <c r="F142" s="414"/>
      <c r="G142" s="414"/>
      <c r="H142" s="415"/>
    </row>
    <row r="143" spans="2:8" x14ac:dyDescent="0.25">
      <c r="B143" s="96">
        <v>6</v>
      </c>
      <c r="C143" s="97"/>
      <c r="D143" s="102" t="s">
        <v>182</v>
      </c>
      <c r="E143" s="147"/>
      <c r="F143" s="17"/>
      <c r="G143" s="17"/>
      <c r="H143" s="101"/>
    </row>
    <row r="144" spans="2:8" ht="5.0999999999999996" customHeight="1" x14ac:dyDescent="0.25">
      <c r="B144" s="70"/>
      <c r="C144" s="68"/>
      <c r="D144" s="69"/>
      <c r="E144" s="146"/>
      <c r="F144" s="36"/>
      <c r="G144" s="36"/>
      <c r="H144" s="82"/>
    </row>
    <row r="145" spans="2:8" ht="31.5" customHeight="1" x14ac:dyDescent="0.25">
      <c r="B145" s="70"/>
      <c r="C145" s="68"/>
      <c r="D145" s="136" t="s">
        <v>189</v>
      </c>
      <c r="E145" s="141">
        <v>6</v>
      </c>
      <c r="F145" s="138"/>
      <c r="G145" s="138"/>
      <c r="H145" s="425"/>
    </row>
    <row r="146" spans="2:8" ht="6" customHeight="1" x14ac:dyDescent="0.25">
      <c r="B146" s="80"/>
      <c r="C146" s="74"/>
      <c r="D146" s="74"/>
      <c r="E146" s="143"/>
      <c r="G146" s="89"/>
      <c r="H146" s="90"/>
    </row>
    <row r="147" spans="2:8" x14ac:dyDescent="0.25">
      <c r="B147" s="81">
        <v>7</v>
      </c>
      <c r="C147" s="68"/>
      <c r="D147" s="111" t="s">
        <v>191</v>
      </c>
      <c r="E147" s="141">
        <v>7</v>
      </c>
      <c r="F147" s="89"/>
      <c r="G147" s="139"/>
      <c r="H147" s="416" t="str">
        <f>IFERROR(H141/H145,"Calculation")</f>
        <v>Calculation</v>
      </c>
    </row>
    <row r="148" spans="2:8" ht="5.0999999999999996" customHeight="1" thickBot="1" x14ac:dyDescent="0.3">
      <c r="B148" s="112"/>
      <c r="C148" s="113"/>
      <c r="D148" s="114"/>
      <c r="E148" s="115"/>
      <c r="F148" s="116"/>
      <c r="G148" s="116"/>
      <c r="H148" s="117"/>
    </row>
    <row r="150" spans="2:8" x14ac:dyDescent="0.25">
      <c r="B150" s="62"/>
      <c r="C150" s="62"/>
    </row>
    <row r="152" spans="2:8" x14ac:dyDescent="0.25">
      <c r="F152" s="63"/>
    </row>
  </sheetData>
  <sheetProtection sheet="1" selectLockedCells="1"/>
  <mergeCells count="31">
    <mergeCell ref="B9:H9"/>
    <mergeCell ref="D12:H12"/>
    <mergeCell ref="D85:H85"/>
    <mergeCell ref="D86:H86"/>
    <mergeCell ref="D66:H66"/>
    <mergeCell ref="D67:H67"/>
    <mergeCell ref="D68:H68"/>
    <mergeCell ref="D69:H69"/>
    <mergeCell ref="D81:H81"/>
    <mergeCell ref="D70:H70"/>
    <mergeCell ref="D71:H71"/>
    <mergeCell ref="D72:H72"/>
    <mergeCell ref="D73:H73"/>
    <mergeCell ref="D74:H74"/>
    <mergeCell ref="D75:H75"/>
    <mergeCell ref="B8:H8"/>
    <mergeCell ref="D82:H82"/>
    <mergeCell ref="D83:H83"/>
    <mergeCell ref="D84:H84"/>
    <mergeCell ref="D19:H19"/>
    <mergeCell ref="D24:H24"/>
    <mergeCell ref="D29:H29"/>
    <mergeCell ref="D33:H33"/>
    <mergeCell ref="D42:H42"/>
    <mergeCell ref="D48:H48"/>
    <mergeCell ref="D54:H54"/>
    <mergeCell ref="D76:H76"/>
    <mergeCell ref="D77:H77"/>
    <mergeCell ref="D78:H78"/>
    <mergeCell ref="D79:H79"/>
    <mergeCell ref="D80:H80"/>
  </mergeCells>
  <pageMargins left="0.7" right="0.7" top="0.75" bottom="0.75" header="0.3" footer="0.3"/>
  <pageSetup scale="72" orientation="landscape"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6A02C-D3CB-4C42-9713-6866BC72198A}">
  <sheetPr codeName="Sheet14">
    <tabColor theme="8" tint="0.59999389629810485"/>
  </sheetPr>
  <dimension ref="B1:J125"/>
  <sheetViews>
    <sheetView showGridLines="0" showRowColHeaders="0" zoomScaleNormal="100" workbookViewId="0">
      <pane ySplit="5" topLeftCell="A6" activePane="bottomLeft" state="frozen"/>
      <selection pane="bottomLeft" activeCell="F52" sqref="F52"/>
    </sheetView>
  </sheetViews>
  <sheetFormatPr defaultRowHeight="15" x14ac:dyDescent="0.25"/>
  <cols>
    <col min="1" max="1" width="8.7109375" customWidth="1"/>
    <col min="2" max="2" width="4.7109375" customWidth="1"/>
    <col min="3" max="3" width="1.7109375" customWidth="1"/>
    <col min="4" max="4" width="89.42578125" customWidth="1"/>
    <col min="5" max="5" width="4.7109375" customWidth="1"/>
    <col min="6" max="6" width="15.7109375" customWidth="1"/>
    <col min="8" max="8" width="20.5703125" customWidth="1"/>
  </cols>
  <sheetData>
    <row r="1" spans="2:10" ht="60" customHeight="1" x14ac:dyDescent="0.25">
      <c r="H1" s="248"/>
      <c r="I1" s="248"/>
    </row>
    <row r="2" spans="2:10" x14ac:dyDescent="0.25">
      <c r="H2" s="249"/>
      <c r="I2" s="248"/>
    </row>
    <row r="3" spans="2:10" s="172" customFormat="1" x14ac:dyDescent="0.25">
      <c r="H3" s="248"/>
      <c r="I3" s="248"/>
    </row>
    <row r="4" spans="2:10" s="172" customFormat="1" ht="21" x14ac:dyDescent="0.25">
      <c r="B4" s="168" t="s">
        <v>197</v>
      </c>
      <c r="H4" s="248"/>
      <c r="I4" s="248"/>
    </row>
    <row r="5" spans="2:10" s="172" customFormat="1" x14ac:dyDescent="0.25">
      <c r="B5" s="169" t="s">
        <v>322</v>
      </c>
    </row>
    <row r="6" spans="2:10" s="172" customFormat="1" ht="5.0999999999999996" customHeight="1" x14ac:dyDescent="0.25"/>
    <row r="7" spans="2:10" s="172" customFormat="1" ht="105" customHeight="1" x14ac:dyDescent="0.25">
      <c r="C7" s="639" t="s">
        <v>323</v>
      </c>
      <c r="D7" s="639"/>
      <c r="E7" s="639"/>
      <c r="F7" s="639"/>
    </row>
    <row r="8" spans="2:10" s="172" customFormat="1" ht="78" customHeight="1" x14ac:dyDescent="0.25">
      <c r="C8" s="639" t="s">
        <v>954</v>
      </c>
      <c r="D8" s="639"/>
      <c r="E8" s="639"/>
      <c r="F8" s="639"/>
    </row>
    <row r="9" spans="2:10" s="248" customFormat="1" x14ac:dyDescent="0.25">
      <c r="C9" s="573"/>
      <c r="D9" s="573"/>
      <c r="E9" s="573"/>
      <c r="F9" s="573"/>
    </row>
    <row r="10" spans="2:10" s="172" customFormat="1" x14ac:dyDescent="0.25">
      <c r="C10" s="629" t="s">
        <v>324</v>
      </c>
      <c r="D10" s="629"/>
      <c r="E10" s="629"/>
      <c r="F10" s="629"/>
    </row>
    <row r="11" spans="2:10" s="172" customFormat="1" x14ac:dyDescent="0.25">
      <c r="C11" s="162" t="s">
        <v>5</v>
      </c>
      <c r="D11" s="172" t="s">
        <v>325</v>
      </c>
    </row>
    <row r="12" spans="2:10" s="172" customFormat="1" ht="28.9" customHeight="1" x14ac:dyDescent="0.25">
      <c r="C12" s="162" t="s">
        <v>5</v>
      </c>
      <c r="D12" s="635" t="s">
        <v>326</v>
      </c>
      <c r="E12" s="635"/>
      <c r="F12" s="635"/>
    </row>
    <row r="13" spans="2:10" s="172" customFormat="1" ht="14.45" customHeight="1" x14ac:dyDescent="0.25">
      <c r="C13" s="162" t="s">
        <v>5</v>
      </c>
      <c r="D13" s="638" t="s">
        <v>327</v>
      </c>
      <c r="E13" s="638"/>
      <c r="F13" s="638"/>
    </row>
    <row r="14" spans="2:10" s="172" customFormat="1" x14ac:dyDescent="0.25">
      <c r="C14" s="162" t="s">
        <v>5</v>
      </c>
      <c r="D14" s="637" t="s">
        <v>328</v>
      </c>
      <c r="E14" s="637"/>
      <c r="F14" s="637"/>
    </row>
    <row r="15" spans="2:10" s="172" customFormat="1" x14ac:dyDescent="0.25">
      <c r="C15" s="162" t="s">
        <v>5</v>
      </c>
      <c r="D15" s="636" t="s">
        <v>329</v>
      </c>
      <c r="E15" s="636"/>
      <c r="F15" s="636"/>
      <c r="G15" s="575" t="s">
        <v>998</v>
      </c>
      <c r="H15" s="3"/>
      <c r="I15" s="3"/>
      <c r="J15" s="3"/>
    </row>
    <row r="16" spans="2:10" s="172" customFormat="1" x14ac:dyDescent="0.25">
      <c r="C16" s="162" t="s">
        <v>5</v>
      </c>
      <c r="D16" s="637" t="s">
        <v>330</v>
      </c>
      <c r="E16" s="637"/>
      <c r="F16" s="637"/>
      <c r="H16" s="3"/>
      <c r="I16" s="3"/>
      <c r="J16" s="3"/>
    </row>
    <row r="17" spans="3:7" s="172" customFormat="1" x14ac:dyDescent="0.25">
      <c r="C17" s="162" t="s">
        <v>5</v>
      </c>
      <c r="D17" s="637" t="s">
        <v>331</v>
      </c>
      <c r="E17" s="637"/>
      <c r="F17" s="637"/>
    </row>
    <row r="18" spans="3:7" s="172" customFormat="1" ht="29.25" customHeight="1" x14ac:dyDescent="0.25">
      <c r="C18" s="162" t="s">
        <v>5</v>
      </c>
      <c r="D18" s="637" t="s">
        <v>332</v>
      </c>
      <c r="E18" s="637"/>
      <c r="F18" s="637"/>
    </row>
    <row r="19" spans="3:7" s="172" customFormat="1" x14ac:dyDescent="0.25">
      <c r="C19" s="162" t="s">
        <v>5</v>
      </c>
      <c r="D19" s="637" t="s">
        <v>333</v>
      </c>
      <c r="E19" s="637"/>
      <c r="F19" s="637"/>
    </row>
    <row r="20" spans="3:7" s="172" customFormat="1" x14ac:dyDescent="0.25">
      <c r="C20" s="162" t="s">
        <v>5</v>
      </c>
      <c r="D20" s="637" t="s">
        <v>334</v>
      </c>
      <c r="E20" s="637"/>
      <c r="F20" s="637"/>
    </row>
    <row r="21" spans="3:7" s="172" customFormat="1" ht="27" customHeight="1" x14ac:dyDescent="0.25">
      <c r="C21" s="162" t="s">
        <v>5</v>
      </c>
      <c r="D21" s="637" t="s">
        <v>335</v>
      </c>
      <c r="E21" s="637"/>
      <c r="F21" s="637"/>
    </row>
    <row r="22" spans="3:7" s="172" customFormat="1" ht="30" customHeight="1" x14ac:dyDescent="0.25">
      <c r="C22" s="162" t="s">
        <v>5</v>
      </c>
      <c r="D22" s="637" t="s">
        <v>336</v>
      </c>
      <c r="E22" s="637"/>
      <c r="F22" s="637"/>
    </row>
    <row r="23" spans="3:7" s="172" customFormat="1" x14ac:dyDescent="0.25">
      <c r="C23" s="162" t="s">
        <v>5</v>
      </c>
      <c r="D23" s="636" t="s">
        <v>337</v>
      </c>
      <c r="E23" s="636"/>
      <c r="F23" s="636"/>
      <c r="G23" s="575" t="s">
        <v>998</v>
      </c>
    </row>
    <row r="24" spans="3:7" s="172" customFormat="1" x14ac:dyDescent="0.25">
      <c r="C24" s="162" t="s">
        <v>5</v>
      </c>
      <c r="D24" s="637" t="s">
        <v>338</v>
      </c>
      <c r="E24" s="637"/>
      <c r="F24" s="637"/>
    </row>
    <row r="25" spans="3:7" s="172" customFormat="1" ht="28.5" customHeight="1" x14ac:dyDescent="0.25">
      <c r="C25" s="162" t="s">
        <v>5</v>
      </c>
      <c r="D25" s="637" t="s">
        <v>955</v>
      </c>
      <c r="E25" s="637"/>
      <c r="F25" s="637"/>
    </row>
    <row r="26" spans="3:7" s="172" customFormat="1" x14ac:dyDescent="0.25">
      <c r="C26" s="162" t="s">
        <v>5</v>
      </c>
      <c r="D26" s="637" t="s">
        <v>339</v>
      </c>
      <c r="E26" s="637"/>
      <c r="F26" s="637"/>
    </row>
    <row r="27" spans="3:7" s="172" customFormat="1" x14ac:dyDescent="0.25">
      <c r="C27" s="162" t="s">
        <v>5</v>
      </c>
      <c r="D27" s="637" t="s">
        <v>340</v>
      </c>
      <c r="E27" s="637"/>
      <c r="F27" s="637"/>
    </row>
    <row r="28" spans="3:7" s="172" customFormat="1" x14ac:dyDescent="0.25">
      <c r="C28" s="162" t="s">
        <v>5</v>
      </c>
      <c r="D28" s="637" t="s">
        <v>341</v>
      </c>
      <c r="E28" s="637"/>
      <c r="F28" s="637"/>
    </row>
    <row r="29" spans="3:7" s="172" customFormat="1" x14ac:dyDescent="0.25">
      <c r="C29" s="162" t="s">
        <v>5</v>
      </c>
      <c r="D29" s="637" t="s">
        <v>342</v>
      </c>
      <c r="E29" s="637"/>
      <c r="F29" s="637"/>
    </row>
    <row r="30" spans="3:7" s="172" customFormat="1" x14ac:dyDescent="0.25">
      <c r="C30" s="162" t="s">
        <v>5</v>
      </c>
      <c r="D30" s="637" t="s">
        <v>343</v>
      </c>
      <c r="E30" s="637"/>
      <c r="F30" s="637"/>
    </row>
    <row r="31" spans="3:7" s="172" customFormat="1" x14ac:dyDescent="0.25">
      <c r="D31" s="640" t="s">
        <v>358</v>
      </c>
      <c r="E31" s="640"/>
      <c r="F31" s="640"/>
    </row>
    <row r="32" spans="3:7" s="172" customFormat="1" ht="30" customHeight="1" x14ac:dyDescent="0.25">
      <c r="D32" s="640" t="s">
        <v>344</v>
      </c>
      <c r="E32" s="640"/>
      <c r="F32" s="640"/>
    </row>
    <row r="33" spans="3:6" s="172" customFormat="1" ht="45" customHeight="1" x14ac:dyDescent="0.25">
      <c r="D33" s="640" t="s">
        <v>345</v>
      </c>
      <c r="E33" s="640"/>
      <c r="F33" s="640"/>
    </row>
    <row r="34" spans="3:6" s="223" customFormat="1" ht="45" customHeight="1" x14ac:dyDescent="0.25">
      <c r="D34" s="639" t="s">
        <v>956</v>
      </c>
      <c r="E34" s="639"/>
      <c r="F34" s="639"/>
    </row>
    <row r="35" spans="3:6" s="223" customFormat="1" x14ac:dyDescent="0.25">
      <c r="D35" s="572"/>
      <c r="E35" s="572"/>
      <c r="F35" s="572"/>
    </row>
    <row r="36" spans="3:6" s="172" customFormat="1" x14ac:dyDescent="0.25">
      <c r="C36" s="178" t="s">
        <v>346</v>
      </c>
      <c r="D36" s="45"/>
      <c r="E36" s="45"/>
      <c r="F36" s="45"/>
    </row>
    <row r="37" spans="3:6" s="172" customFormat="1" x14ac:dyDescent="0.25">
      <c r="C37" s="162" t="s">
        <v>5</v>
      </c>
      <c r="D37" s="643" t="s">
        <v>347</v>
      </c>
      <c r="E37" s="643"/>
      <c r="F37" s="643"/>
    </row>
    <row r="38" spans="3:6" s="172" customFormat="1" x14ac:dyDescent="0.25">
      <c r="C38" s="162" t="s">
        <v>5</v>
      </c>
      <c r="D38" s="643" t="s">
        <v>348</v>
      </c>
      <c r="E38" s="643"/>
      <c r="F38" s="643"/>
    </row>
    <row r="39" spans="3:6" s="172" customFormat="1" x14ac:dyDescent="0.25">
      <c r="C39" s="162" t="s">
        <v>5</v>
      </c>
      <c r="D39" s="643" t="s">
        <v>349</v>
      </c>
      <c r="E39" s="643"/>
      <c r="F39" s="643"/>
    </row>
    <row r="40" spans="3:6" s="172" customFormat="1" x14ac:dyDescent="0.25">
      <c r="C40" s="162" t="s">
        <v>5</v>
      </c>
      <c r="D40" s="643" t="s">
        <v>350</v>
      </c>
      <c r="E40" s="643"/>
      <c r="F40" s="643"/>
    </row>
    <row r="41" spans="3:6" s="172" customFormat="1" x14ac:dyDescent="0.25">
      <c r="C41" s="162" t="s">
        <v>5</v>
      </c>
      <c r="D41" s="634" t="s">
        <v>351</v>
      </c>
      <c r="E41" s="634"/>
      <c r="F41" s="4"/>
    </row>
    <row r="42" spans="3:6" s="172" customFormat="1" x14ac:dyDescent="0.25">
      <c r="C42" s="162" t="s">
        <v>5</v>
      </c>
      <c r="D42" s="643" t="s">
        <v>352</v>
      </c>
      <c r="E42" s="643"/>
      <c r="F42" s="643"/>
    </row>
    <row r="43" spans="3:6" s="172" customFormat="1" x14ac:dyDescent="0.25">
      <c r="C43" s="162" t="s">
        <v>5</v>
      </c>
      <c r="D43" s="643" t="s">
        <v>353</v>
      </c>
      <c r="E43" s="643"/>
      <c r="F43" s="643"/>
    </row>
    <row r="44" spans="3:6" s="172" customFormat="1" x14ac:dyDescent="0.25">
      <c r="C44" s="162" t="s">
        <v>5</v>
      </c>
      <c r="D44" s="643" t="s">
        <v>354</v>
      </c>
      <c r="E44" s="643"/>
      <c r="F44" s="643"/>
    </row>
    <row r="45" spans="3:6" s="172" customFormat="1" x14ac:dyDescent="0.25">
      <c r="C45" s="162" t="s">
        <v>5</v>
      </c>
      <c r="D45" s="643" t="s">
        <v>355</v>
      </c>
      <c r="E45" s="643"/>
      <c r="F45" s="643"/>
    </row>
    <row r="46" spans="3:6" s="172" customFormat="1" ht="30.75" customHeight="1" x14ac:dyDescent="0.25">
      <c r="C46" s="162" t="s">
        <v>5</v>
      </c>
      <c r="D46" s="637" t="s">
        <v>356</v>
      </c>
      <c r="E46" s="637"/>
      <c r="F46" s="637"/>
    </row>
    <row r="47" spans="3:6" s="172" customFormat="1" x14ac:dyDescent="0.25">
      <c r="C47" s="162" t="s">
        <v>5</v>
      </c>
      <c r="D47" s="643" t="s">
        <v>357</v>
      </c>
      <c r="E47" s="643"/>
      <c r="F47" s="643"/>
    </row>
    <row r="48" spans="3:6" s="172" customFormat="1" x14ac:dyDescent="0.25"/>
    <row r="49" spans="2:8" ht="15.75" thickBot="1" x14ac:dyDescent="0.3">
      <c r="B49" s="62" t="s">
        <v>161</v>
      </c>
      <c r="C49" s="62"/>
    </row>
    <row r="50" spans="2:8" x14ac:dyDescent="0.25">
      <c r="B50" s="119"/>
      <c r="C50" s="120"/>
      <c r="D50" s="11"/>
      <c r="E50" s="641" t="s">
        <v>160</v>
      </c>
      <c r="F50" s="642"/>
    </row>
    <row r="51" spans="2:8" x14ac:dyDescent="0.25">
      <c r="B51" s="96" t="s">
        <v>96</v>
      </c>
      <c r="C51" s="97"/>
      <c r="D51" s="98"/>
      <c r="E51" s="98"/>
      <c r="F51" s="99"/>
    </row>
    <row r="52" spans="2:8" x14ac:dyDescent="0.25">
      <c r="B52" s="70">
        <v>1</v>
      </c>
      <c r="C52" s="68"/>
      <c r="D52" s="42" t="s">
        <v>159</v>
      </c>
      <c r="E52" s="141">
        <v>1</v>
      </c>
      <c r="F52" s="508"/>
      <c r="H52" s="499"/>
    </row>
    <row r="53" spans="2:8" ht="5.0999999999999996" customHeight="1" x14ac:dyDescent="0.25">
      <c r="B53" s="140"/>
      <c r="C53" s="74"/>
      <c r="D53" s="74"/>
      <c r="E53" s="143"/>
      <c r="F53" s="426"/>
    </row>
    <row r="54" spans="2:8" x14ac:dyDescent="0.25">
      <c r="B54" s="70">
        <v>2</v>
      </c>
      <c r="C54" s="68"/>
      <c r="D54" s="42" t="s">
        <v>555</v>
      </c>
      <c r="E54" s="141">
        <v>2</v>
      </c>
      <c r="F54" s="509"/>
    </row>
    <row r="55" spans="2:8" ht="5.0999999999999996" customHeight="1" x14ac:dyDescent="0.25">
      <c r="B55" s="140"/>
      <c r="C55" s="74"/>
      <c r="D55" s="74"/>
      <c r="E55" s="143"/>
      <c r="F55" s="438"/>
    </row>
    <row r="56" spans="2:8" x14ac:dyDescent="0.25">
      <c r="B56" s="70">
        <v>3</v>
      </c>
      <c r="C56" s="68"/>
      <c r="D56" s="42" t="s">
        <v>158</v>
      </c>
      <c r="E56" s="141">
        <v>3</v>
      </c>
      <c r="F56" s="509"/>
    </row>
    <row r="57" spans="2:8" ht="5.0999999999999996" customHeight="1" x14ac:dyDescent="0.25">
      <c r="B57" s="140"/>
      <c r="C57" s="74"/>
      <c r="D57" s="74"/>
      <c r="E57" s="143"/>
      <c r="F57" s="438"/>
    </row>
    <row r="58" spans="2:8" x14ac:dyDescent="0.25">
      <c r="B58" s="70">
        <v>4</v>
      </c>
      <c r="C58" s="68"/>
      <c r="D58" s="42" t="s">
        <v>157</v>
      </c>
      <c r="E58" s="141">
        <v>4</v>
      </c>
      <c r="F58" s="509"/>
    </row>
    <row r="59" spans="2:8" ht="5.0999999999999996" customHeight="1" x14ac:dyDescent="0.25">
      <c r="B59" s="140"/>
      <c r="C59" s="74"/>
      <c r="D59" s="74"/>
      <c r="E59" s="143"/>
      <c r="F59" s="438"/>
    </row>
    <row r="60" spans="2:8" x14ac:dyDescent="0.25">
      <c r="B60" s="70">
        <v>5</v>
      </c>
      <c r="C60" s="68"/>
      <c r="D60" s="42" t="s">
        <v>156</v>
      </c>
      <c r="E60" s="141">
        <v>5</v>
      </c>
      <c r="F60" s="509"/>
    </row>
    <row r="61" spans="2:8" ht="5.0999999999999996" customHeight="1" x14ac:dyDescent="0.25">
      <c r="B61" s="140"/>
      <c r="C61" s="74"/>
      <c r="D61" s="74"/>
      <c r="E61" s="143"/>
      <c r="F61" s="438"/>
    </row>
    <row r="62" spans="2:8" x14ac:dyDescent="0.25">
      <c r="B62" s="70">
        <v>6</v>
      </c>
      <c r="C62" s="68"/>
      <c r="D62" s="42" t="s">
        <v>155</v>
      </c>
      <c r="E62" s="141">
        <v>6</v>
      </c>
      <c r="F62" s="509"/>
    </row>
    <row r="63" spans="2:8" ht="5.0999999999999996" customHeight="1" x14ac:dyDescent="0.25">
      <c r="B63" s="140"/>
      <c r="C63" s="74"/>
      <c r="D63" s="74"/>
      <c r="E63" s="143"/>
      <c r="F63" s="438"/>
    </row>
    <row r="64" spans="2:8" x14ac:dyDescent="0.25">
      <c r="B64" s="70">
        <v>7</v>
      </c>
      <c r="C64" s="42"/>
      <c r="D64" s="68" t="s">
        <v>154</v>
      </c>
      <c r="E64" s="141">
        <v>7</v>
      </c>
      <c r="F64" s="409" t="str">
        <f>IF(F52+F54+F56+F58+F60+F62=0,"Calculation",F52+F54+F56+F58+F60+F62)</f>
        <v>Calculation</v>
      </c>
    </row>
    <row r="65" spans="2:6" ht="5.0999999999999996" customHeight="1" x14ac:dyDescent="0.25">
      <c r="B65" s="70"/>
      <c r="C65" s="42"/>
      <c r="D65" s="42"/>
      <c r="E65" s="146"/>
      <c r="F65" s="456"/>
    </row>
    <row r="66" spans="2:6" x14ac:dyDescent="0.25">
      <c r="B66" s="96" t="s">
        <v>92</v>
      </c>
      <c r="C66" s="97"/>
      <c r="D66" s="98"/>
      <c r="E66" s="142"/>
      <c r="F66" s="457"/>
    </row>
    <row r="67" spans="2:6" ht="5.0999999999999996" customHeight="1" x14ac:dyDescent="0.25">
      <c r="B67" s="70"/>
      <c r="C67" s="42"/>
      <c r="D67" s="42"/>
      <c r="E67" s="141"/>
      <c r="F67" s="456"/>
    </row>
    <row r="68" spans="2:6" x14ac:dyDescent="0.25">
      <c r="B68" s="70">
        <v>8</v>
      </c>
      <c r="C68" s="42"/>
      <c r="D68" s="42" t="s">
        <v>153</v>
      </c>
      <c r="E68" s="141">
        <v>8</v>
      </c>
      <c r="F68" s="509"/>
    </row>
    <row r="69" spans="2:6" ht="5.0999999999999996" customHeight="1" x14ac:dyDescent="0.25">
      <c r="B69" s="140"/>
      <c r="C69" s="74"/>
      <c r="D69" s="74"/>
      <c r="E69" s="143"/>
      <c r="F69" s="438"/>
    </row>
    <row r="70" spans="2:6" x14ac:dyDescent="0.25">
      <c r="B70" s="70">
        <v>9</v>
      </c>
      <c r="C70" s="68"/>
      <c r="D70" s="42" t="s">
        <v>957</v>
      </c>
      <c r="E70" s="141">
        <v>9</v>
      </c>
      <c r="F70" s="509"/>
    </row>
    <row r="71" spans="2:6" ht="5.0999999999999996" customHeight="1" x14ac:dyDescent="0.25">
      <c r="B71" s="140"/>
      <c r="C71" s="74"/>
      <c r="D71" s="74"/>
      <c r="E71" s="143"/>
      <c r="F71" s="438"/>
    </row>
    <row r="72" spans="2:6" x14ac:dyDescent="0.25">
      <c r="B72" s="70">
        <v>10</v>
      </c>
      <c r="C72" s="68"/>
      <c r="D72" s="42" t="s">
        <v>152</v>
      </c>
      <c r="E72" s="141">
        <v>10</v>
      </c>
      <c r="F72" s="509"/>
    </row>
    <row r="73" spans="2:6" ht="5.0999999999999996" customHeight="1" x14ac:dyDescent="0.25">
      <c r="B73" s="140"/>
      <c r="C73" s="74"/>
      <c r="D73" s="74"/>
      <c r="E73" s="143"/>
      <c r="F73" s="438"/>
    </row>
    <row r="74" spans="2:6" x14ac:dyDescent="0.25">
      <c r="B74" s="70">
        <v>11</v>
      </c>
      <c r="C74" s="68"/>
      <c r="D74" s="42" t="s">
        <v>151</v>
      </c>
      <c r="E74" s="141">
        <v>11</v>
      </c>
      <c r="F74" s="509"/>
    </row>
    <row r="75" spans="2:6" ht="5.0999999999999996" customHeight="1" x14ac:dyDescent="0.25">
      <c r="B75" s="140"/>
      <c r="C75" s="74"/>
      <c r="D75" s="74"/>
      <c r="E75" s="143"/>
      <c r="F75" s="438"/>
    </row>
    <row r="76" spans="2:6" x14ac:dyDescent="0.25">
      <c r="B76" s="70">
        <v>12</v>
      </c>
      <c r="C76" s="42"/>
      <c r="D76" s="68" t="s">
        <v>958</v>
      </c>
      <c r="E76" s="141">
        <v>12</v>
      </c>
      <c r="F76" s="409" t="str">
        <f>IF(F68+F70+F72+F74=0,"Calculation",F68+F70+F72+F74)</f>
        <v>Calculation</v>
      </c>
    </row>
    <row r="77" spans="2:6" ht="5.0999999999999996" customHeight="1" x14ac:dyDescent="0.25">
      <c r="B77" s="140"/>
      <c r="C77" s="74"/>
      <c r="D77" s="74"/>
      <c r="E77" s="143"/>
      <c r="F77" s="438"/>
    </row>
    <row r="78" spans="2:6" x14ac:dyDescent="0.25">
      <c r="B78" s="70">
        <v>13</v>
      </c>
      <c r="C78" s="42"/>
      <c r="D78" s="56" t="s">
        <v>556</v>
      </c>
      <c r="E78" s="141">
        <v>13</v>
      </c>
      <c r="F78" s="409" t="str">
        <f>IFERROR(F64-F76,"Calculation")</f>
        <v>Calculation</v>
      </c>
    </row>
    <row r="79" spans="2:6" ht="5.0999999999999996" customHeight="1" x14ac:dyDescent="0.25">
      <c r="B79" s="140"/>
      <c r="C79" s="74"/>
      <c r="D79" s="74"/>
      <c r="E79" s="143"/>
      <c r="F79" s="76"/>
    </row>
    <row r="80" spans="2:6" ht="32.25" customHeight="1" x14ac:dyDescent="0.25">
      <c r="B80" s="81">
        <v>14</v>
      </c>
      <c r="C80" s="42"/>
      <c r="D80" s="56" t="s">
        <v>87</v>
      </c>
      <c r="E80" s="141">
        <v>14</v>
      </c>
      <c r="F80" s="510"/>
    </row>
    <row r="81" spans="2:10" ht="5.0999999999999996" customHeight="1" x14ac:dyDescent="0.25">
      <c r="B81" s="140"/>
      <c r="C81" s="74"/>
      <c r="D81" s="74"/>
      <c r="E81" s="143"/>
      <c r="F81" s="76"/>
    </row>
    <row r="82" spans="2:10" x14ac:dyDescent="0.25">
      <c r="B82" s="70">
        <v>15</v>
      </c>
      <c r="C82" s="42"/>
      <c r="D82" s="68" t="s">
        <v>150</v>
      </c>
      <c r="E82" s="141">
        <v>15</v>
      </c>
      <c r="F82" s="468" t="str">
        <f>IFERROR(F78/F80,"Calculation")</f>
        <v>Calculation</v>
      </c>
    </row>
    <row r="83" spans="2:10" ht="5.0999999999999996" customHeight="1" thickBot="1" x14ac:dyDescent="0.3">
      <c r="B83" s="57"/>
      <c r="C83" s="58"/>
      <c r="D83" s="58"/>
      <c r="E83" s="58"/>
      <c r="F83" s="59"/>
    </row>
    <row r="85" spans="2:10" ht="15.75" thickBot="1" x14ac:dyDescent="0.3">
      <c r="B85" s="62" t="s">
        <v>579</v>
      </c>
    </row>
    <row r="86" spans="2:10" x14ac:dyDescent="0.25">
      <c r="B86" s="119"/>
      <c r="C86" s="120"/>
      <c r="D86" s="11"/>
      <c r="E86" s="641" t="s">
        <v>160</v>
      </c>
      <c r="F86" s="642"/>
      <c r="G86" s="248"/>
    </row>
    <row r="87" spans="2:10" x14ac:dyDescent="0.25">
      <c r="B87" s="96" t="s">
        <v>557</v>
      </c>
      <c r="C87" s="97"/>
      <c r="D87" s="98"/>
      <c r="E87" s="98"/>
      <c r="F87" s="99"/>
      <c r="G87" s="248"/>
    </row>
    <row r="88" spans="2:10" x14ac:dyDescent="0.25">
      <c r="B88" s="70"/>
      <c r="C88" s="68"/>
      <c r="D88" s="42" t="s">
        <v>558</v>
      </c>
      <c r="E88" s="141">
        <v>1</v>
      </c>
      <c r="F88" s="511"/>
      <c r="G88" s="248"/>
      <c r="H88" s="499"/>
      <c r="I88" s="3"/>
      <c r="J88" s="3"/>
    </row>
    <row r="89" spans="2:10" ht="5.0999999999999996" customHeight="1" x14ac:dyDescent="0.25">
      <c r="B89" s="140"/>
      <c r="C89" s="74"/>
      <c r="D89" s="74"/>
      <c r="E89" s="143"/>
      <c r="F89" s="427"/>
      <c r="G89" s="248"/>
    </row>
    <row r="90" spans="2:10" x14ac:dyDescent="0.25">
      <c r="B90" s="70"/>
      <c r="C90" s="68"/>
      <c r="D90" s="42" t="s">
        <v>561</v>
      </c>
      <c r="E90" s="141">
        <v>2</v>
      </c>
      <c r="F90" s="511"/>
      <c r="G90" s="248"/>
    </row>
    <row r="91" spans="2:10" ht="5.0999999999999996" customHeight="1" x14ac:dyDescent="0.25">
      <c r="B91" s="140"/>
      <c r="C91" s="74"/>
      <c r="D91" s="74"/>
      <c r="E91" s="143"/>
      <c r="F91" s="428"/>
      <c r="G91" s="248"/>
    </row>
    <row r="92" spans="2:10" x14ac:dyDescent="0.25">
      <c r="B92" s="70"/>
      <c r="C92" s="68"/>
      <c r="D92" s="42" t="s">
        <v>559</v>
      </c>
      <c r="E92" s="141">
        <v>3</v>
      </c>
      <c r="F92" s="511"/>
      <c r="G92" s="248"/>
    </row>
    <row r="93" spans="2:10" ht="5.0999999999999996" customHeight="1" x14ac:dyDescent="0.25">
      <c r="B93" s="140"/>
      <c r="C93" s="74"/>
      <c r="D93" s="74"/>
      <c r="E93" s="143"/>
      <c r="F93" s="252"/>
      <c r="G93" s="248"/>
    </row>
    <row r="94" spans="2:10" x14ac:dyDescent="0.25">
      <c r="B94" s="70"/>
      <c r="C94" s="68"/>
      <c r="D94" s="42" t="s">
        <v>560</v>
      </c>
      <c r="E94" s="141">
        <v>4</v>
      </c>
      <c r="F94" s="472" t="str">
        <f>IF(F88*F90*F92=0,"Calculation",F88*F90*F92)</f>
        <v>Calculation</v>
      </c>
      <c r="G94" s="248"/>
    </row>
    <row r="95" spans="2:10" ht="5.0999999999999996" customHeight="1" x14ac:dyDescent="0.25">
      <c r="B95" s="140"/>
      <c r="C95" s="74"/>
      <c r="D95" s="74"/>
      <c r="E95" s="143"/>
      <c r="F95" s="76"/>
      <c r="G95" s="248"/>
    </row>
    <row r="96" spans="2:10" s="248" customFormat="1" x14ac:dyDescent="0.25">
      <c r="B96" s="96" t="s">
        <v>562</v>
      </c>
      <c r="C96" s="97"/>
      <c r="D96" s="98"/>
      <c r="E96" s="98"/>
      <c r="F96" s="99"/>
    </row>
    <row r="97" spans="2:7" x14ac:dyDescent="0.25">
      <c r="B97" s="70"/>
      <c r="C97" s="68"/>
      <c r="D97" s="42" t="s">
        <v>563</v>
      </c>
      <c r="E97" s="141">
        <v>5</v>
      </c>
      <c r="F97" s="512"/>
      <c r="G97" s="248"/>
    </row>
    <row r="98" spans="2:7" ht="5.0999999999999996" customHeight="1" x14ac:dyDescent="0.25">
      <c r="B98" s="140"/>
      <c r="C98" s="74"/>
      <c r="D98" s="74"/>
      <c r="E98" s="143"/>
      <c r="F98" s="76"/>
      <c r="G98" s="248"/>
    </row>
    <row r="99" spans="2:7" x14ac:dyDescent="0.25">
      <c r="B99" s="70"/>
      <c r="C99" s="68"/>
      <c r="D99" s="42" t="s">
        <v>564</v>
      </c>
      <c r="E99" s="141">
        <v>6</v>
      </c>
      <c r="F99" s="472" t="str">
        <f>IFERROR(F94*F97,"Calculation")</f>
        <v>Calculation</v>
      </c>
      <c r="G99" s="248"/>
    </row>
    <row r="100" spans="2:7" ht="5.0999999999999996" customHeight="1" x14ac:dyDescent="0.25">
      <c r="B100" s="140"/>
      <c r="C100" s="74"/>
      <c r="D100" s="74"/>
      <c r="E100" s="143"/>
      <c r="F100" s="252"/>
      <c r="G100" s="248"/>
    </row>
    <row r="101" spans="2:7" s="248" customFormat="1" x14ac:dyDescent="0.25">
      <c r="B101" s="70"/>
      <c r="C101" s="68"/>
      <c r="D101" s="42" t="s">
        <v>565</v>
      </c>
      <c r="E101" s="141">
        <v>6</v>
      </c>
      <c r="F101" s="513"/>
    </row>
    <row r="102" spans="2:7" s="248" customFormat="1" ht="5.0999999999999996" customHeight="1" x14ac:dyDescent="0.25">
      <c r="B102" s="140"/>
      <c r="C102" s="74"/>
      <c r="D102" s="74"/>
      <c r="E102" s="143"/>
      <c r="F102" s="252"/>
    </row>
    <row r="103" spans="2:7" x14ac:dyDescent="0.25">
      <c r="B103" s="70"/>
      <c r="C103" s="42"/>
      <c r="D103" s="251" t="s">
        <v>566</v>
      </c>
      <c r="E103" s="141">
        <v>7</v>
      </c>
      <c r="F103" s="467" t="str">
        <f>IFERROR(F99*F101,"Calculation")</f>
        <v>Calculation</v>
      </c>
      <c r="G103" s="248"/>
    </row>
    <row r="104" spans="2:7" ht="5.0999999999999996" customHeight="1" x14ac:dyDescent="0.25">
      <c r="B104" s="140"/>
      <c r="C104" s="74"/>
      <c r="D104" s="74"/>
      <c r="E104" s="143"/>
      <c r="F104" s="252"/>
      <c r="G104" s="248"/>
    </row>
    <row r="105" spans="2:7" s="248" customFormat="1" x14ac:dyDescent="0.25">
      <c r="B105" s="96" t="s">
        <v>567</v>
      </c>
      <c r="C105" s="97"/>
      <c r="D105" s="98"/>
      <c r="E105" s="98"/>
      <c r="F105" s="99"/>
    </row>
    <row r="106" spans="2:7" s="248" customFormat="1" x14ac:dyDescent="0.25">
      <c r="B106" s="70"/>
      <c r="C106" s="68"/>
      <c r="D106" s="42" t="s">
        <v>571</v>
      </c>
      <c r="E106" s="141">
        <v>5</v>
      </c>
      <c r="F106" s="511"/>
    </row>
    <row r="107" spans="2:7" s="248" customFormat="1" ht="5.0999999999999996" customHeight="1" x14ac:dyDescent="0.25">
      <c r="B107" s="140"/>
      <c r="C107" s="74"/>
      <c r="D107" s="74"/>
      <c r="E107" s="143"/>
      <c r="F107" s="76"/>
    </row>
    <row r="108" spans="2:7" s="248" customFormat="1" x14ac:dyDescent="0.25">
      <c r="B108" s="70"/>
      <c r="C108" s="68"/>
      <c r="D108" s="42" t="s">
        <v>572</v>
      </c>
      <c r="E108" s="141">
        <v>6</v>
      </c>
      <c r="F108" s="514"/>
    </row>
    <row r="109" spans="2:7" s="248" customFormat="1" ht="5.0999999999999996" customHeight="1" x14ac:dyDescent="0.25">
      <c r="B109" s="140"/>
      <c r="C109" s="74"/>
      <c r="D109" s="74"/>
      <c r="E109" s="143"/>
      <c r="F109" s="458"/>
    </row>
    <row r="110" spans="2:7" s="248" customFormat="1" x14ac:dyDescent="0.25">
      <c r="B110" s="70"/>
      <c r="C110" s="68"/>
      <c r="D110" s="42" t="s">
        <v>573</v>
      </c>
      <c r="E110" s="141">
        <v>6</v>
      </c>
      <c r="F110" s="515"/>
    </row>
    <row r="111" spans="2:7" s="248" customFormat="1" ht="5.0999999999999996" customHeight="1" x14ac:dyDescent="0.25">
      <c r="B111" s="140"/>
      <c r="C111" s="74"/>
      <c r="D111" s="74"/>
      <c r="E111" s="143"/>
      <c r="F111" s="458"/>
    </row>
    <row r="112" spans="2:7" s="248" customFormat="1" x14ac:dyDescent="0.25">
      <c r="B112" s="70"/>
      <c r="C112" s="42"/>
      <c r="D112" s="251" t="s">
        <v>574</v>
      </c>
      <c r="E112" s="141">
        <v>7</v>
      </c>
      <c r="F112" s="553">
        <f>IFERROR(F106*F108*F110,"Calculation")</f>
        <v>0</v>
      </c>
    </row>
    <row r="113" spans="2:7" s="248" customFormat="1" ht="5.0999999999999996" customHeight="1" x14ac:dyDescent="0.25">
      <c r="B113" s="140"/>
      <c r="C113" s="74"/>
      <c r="D113" s="74"/>
      <c r="E113" s="143"/>
      <c r="F113" s="252"/>
    </row>
    <row r="114" spans="2:7" s="248" customFormat="1" x14ac:dyDescent="0.25">
      <c r="B114" s="96" t="s">
        <v>568</v>
      </c>
      <c r="C114" s="97"/>
      <c r="D114" s="98"/>
      <c r="E114" s="98"/>
      <c r="F114" s="99"/>
    </row>
    <row r="115" spans="2:7" s="248" customFormat="1" x14ac:dyDescent="0.25">
      <c r="B115" s="70"/>
      <c r="C115" s="68"/>
      <c r="D115" s="42" t="s">
        <v>575</v>
      </c>
      <c r="E115" s="141">
        <v>5</v>
      </c>
      <c r="F115" s="516"/>
    </row>
    <row r="116" spans="2:7" s="248" customFormat="1" ht="5.0999999999999996" customHeight="1" x14ac:dyDescent="0.25">
      <c r="B116" s="140"/>
      <c r="C116" s="74"/>
      <c r="D116" s="74"/>
      <c r="E116" s="143"/>
      <c r="F116" s="76"/>
    </row>
    <row r="117" spans="2:7" s="248" customFormat="1" x14ac:dyDescent="0.25">
      <c r="B117" s="70"/>
      <c r="C117" s="68"/>
      <c r="D117" s="42" t="s">
        <v>576</v>
      </c>
      <c r="E117" s="141">
        <v>6</v>
      </c>
      <c r="F117" s="467" t="str">
        <f>IFERROR(F94*F115,"Calculation")</f>
        <v>Calculation</v>
      </c>
    </row>
    <row r="118" spans="2:7" s="248" customFormat="1" ht="5.0999999999999996" customHeight="1" x14ac:dyDescent="0.25">
      <c r="B118" s="140"/>
      <c r="C118" s="74"/>
      <c r="D118" s="74"/>
      <c r="E118" s="143"/>
      <c r="F118" s="252"/>
    </row>
    <row r="119" spans="2:7" s="248" customFormat="1" x14ac:dyDescent="0.25">
      <c r="B119" s="96" t="s">
        <v>569</v>
      </c>
      <c r="C119" s="97"/>
      <c r="D119" s="98"/>
      <c r="E119" s="98"/>
      <c r="F119" s="99"/>
    </row>
    <row r="120" spans="2:7" s="248" customFormat="1" x14ac:dyDescent="0.25">
      <c r="B120" s="70"/>
      <c r="C120" s="68"/>
      <c r="D120" s="42" t="s">
        <v>577</v>
      </c>
      <c r="E120" s="141">
        <v>5</v>
      </c>
      <c r="F120" s="510"/>
    </row>
    <row r="121" spans="2:7" s="248" customFormat="1" ht="5.0999999999999996" customHeight="1" x14ac:dyDescent="0.25">
      <c r="B121" s="140"/>
      <c r="C121" s="74"/>
      <c r="D121" s="74"/>
      <c r="E121" s="143"/>
      <c r="F121" s="254"/>
    </row>
    <row r="122" spans="2:7" s="248" customFormat="1" x14ac:dyDescent="0.25">
      <c r="B122" s="70"/>
      <c r="C122" s="68"/>
      <c r="D122" s="42" t="s">
        <v>578</v>
      </c>
      <c r="E122" s="141">
        <v>6</v>
      </c>
      <c r="F122" s="510"/>
    </row>
    <row r="123" spans="2:7" s="248" customFormat="1" ht="5.0999999999999996" customHeight="1" x14ac:dyDescent="0.25">
      <c r="B123" s="140"/>
      <c r="C123" s="74"/>
      <c r="D123" s="74"/>
      <c r="E123" s="143"/>
      <c r="F123" s="252"/>
    </row>
    <row r="124" spans="2:7" x14ac:dyDescent="0.25">
      <c r="B124" s="70" t="s">
        <v>570</v>
      </c>
      <c r="C124" s="42"/>
      <c r="D124" s="68"/>
      <c r="E124" s="141">
        <v>15</v>
      </c>
      <c r="F124" s="574" t="str">
        <f>IFERROR(F103+F112+F117+F120+F122,"Calculation")</f>
        <v>Calculation</v>
      </c>
      <c r="G124" s="248"/>
    </row>
    <row r="125" spans="2:7" ht="5.0999999999999996" customHeight="1" thickBot="1" x14ac:dyDescent="0.3">
      <c r="B125" s="57"/>
      <c r="C125" s="58"/>
      <c r="D125" s="58"/>
      <c r="E125" s="58"/>
      <c r="F125" s="59"/>
      <c r="G125" s="248"/>
    </row>
  </sheetData>
  <sheetProtection sheet="1" selectLockedCells="1"/>
  <mergeCells count="39">
    <mergeCell ref="E86:F86"/>
    <mergeCell ref="C7:F7"/>
    <mergeCell ref="C8:F8"/>
    <mergeCell ref="C10:F10"/>
    <mergeCell ref="D12:F12"/>
    <mergeCell ref="D47:F47"/>
    <mergeCell ref="D46:F46"/>
    <mergeCell ref="D45:F45"/>
    <mergeCell ref="D44:F44"/>
    <mergeCell ref="D43:F43"/>
    <mergeCell ref="D42:F42"/>
    <mergeCell ref="D41:E41"/>
    <mergeCell ref="D40:F40"/>
    <mergeCell ref="D39:F39"/>
    <mergeCell ref="D38:F38"/>
    <mergeCell ref="D37:F37"/>
    <mergeCell ref="D34:F34"/>
    <mergeCell ref="D33:F33"/>
    <mergeCell ref="D32:F32"/>
    <mergeCell ref="D31:F31"/>
    <mergeCell ref="E50:F50"/>
    <mergeCell ref="D30:F30"/>
    <mergeCell ref="D29:F29"/>
    <mergeCell ref="D28:F28"/>
    <mergeCell ref="D27:F27"/>
    <mergeCell ref="D26:F26"/>
    <mergeCell ref="D25:F25"/>
    <mergeCell ref="D24:F24"/>
    <mergeCell ref="D23:F23"/>
    <mergeCell ref="D22:F22"/>
    <mergeCell ref="D21:F21"/>
    <mergeCell ref="D15:F15"/>
    <mergeCell ref="D14:F14"/>
    <mergeCell ref="D13:F13"/>
    <mergeCell ref="D20:F20"/>
    <mergeCell ref="D19:F19"/>
    <mergeCell ref="D18:F18"/>
    <mergeCell ref="D17:F17"/>
    <mergeCell ref="D16:F16"/>
  </mergeCells>
  <pageMargins left="0.7" right="0.7" top="0.75" bottom="0.75" header="0.3" footer="0.3"/>
  <pageSetup paperSize="20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4C2E5-3A70-44CC-838C-5CF281DDF6D3}">
  <sheetPr codeName="Sheet15">
    <tabColor theme="8" tint="0.59999389629810485"/>
  </sheetPr>
  <dimension ref="B1:M100"/>
  <sheetViews>
    <sheetView showGridLines="0" showRowColHeaders="0" zoomScaleNormal="100" workbookViewId="0">
      <pane ySplit="5" topLeftCell="A13" activePane="bottomLeft" state="frozen"/>
      <selection pane="bottomLeft" activeCell="L70" sqref="L70"/>
    </sheetView>
  </sheetViews>
  <sheetFormatPr defaultRowHeight="15" x14ac:dyDescent="0.25"/>
  <cols>
    <col min="2" max="2" width="4.7109375" customWidth="1"/>
    <col min="3" max="3" width="3.7109375" customWidth="1"/>
    <col min="4" max="4" width="65.5703125" customWidth="1"/>
    <col min="5" max="5" width="3.7109375" customWidth="1"/>
    <col min="6" max="6" width="16.42578125" customWidth="1"/>
    <col min="7" max="7" width="12.7109375" customWidth="1"/>
    <col min="8" max="8" width="18.42578125" customWidth="1"/>
    <col min="9" max="9" width="12.5703125" customWidth="1"/>
    <col min="10" max="10" width="18.28515625" customWidth="1"/>
    <col min="12" max="12" width="20.5703125" customWidth="1"/>
  </cols>
  <sheetData>
    <row r="1" spans="2:13" ht="60" customHeight="1" x14ac:dyDescent="0.25">
      <c r="L1" s="248"/>
      <c r="M1" s="248"/>
    </row>
    <row r="2" spans="2:13" x14ac:dyDescent="0.25">
      <c r="L2" s="249"/>
      <c r="M2" s="248"/>
    </row>
    <row r="3" spans="2:13" s="172" customFormat="1" x14ac:dyDescent="0.25">
      <c r="L3" s="248"/>
      <c r="M3" s="248"/>
    </row>
    <row r="4" spans="2:13" s="172" customFormat="1" ht="21" x14ac:dyDescent="0.25">
      <c r="B4" s="168" t="s">
        <v>197</v>
      </c>
      <c r="L4" s="248"/>
      <c r="M4" s="248"/>
    </row>
    <row r="5" spans="2:13" s="172" customFormat="1" x14ac:dyDescent="0.25">
      <c r="B5" s="239" t="s">
        <v>543</v>
      </c>
    </row>
    <row r="6" spans="2:13" s="172" customFormat="1" ht="31.5" x14ac:dyDescent="0.25">
      <c r="B6" s="490" t="s">
        <v>461</v>
      </c>
      <c r="C6" s="246"/>
    </row>
    <row r="7" spans="2:13" s="172" customFormat="1" ht="45" customHeight="1" x14ac:dyDescent="0.25">
      <c r="B7" s="644" t="s">
        <v>959</v>
      </c>
      <c r="C7" s="644"/>
      <c r="D7" s="644"/>
      <c r="E7" s="644"/>
      <c r="F7" s="644"/>
      <c r="G7" s="644"/>
      <c r="H7" s="644"/>
      <c r="I7" s="644"/>
      <c r="J7" s="644"/>
    </row>
    <row r="8" spans="2:13" s="172" customFormat="1" ht="30" customHeight="1" x14ac:dyDescent="0.25">
      <c r="B8" s="172" t="s">
        <v>458</v>
      </c>
      <c r="C8" s="247"/>
    </row>
    <row r="9" spans="2:13" s="172" customFormat="1" x14ac:dyDescent="0.25">
      <c r="C9" s="172" t="s">
        <v>496</v>
      </c>
    </row>
    <row r="10" spans="2:13" s="172" customFormat="1" x14ac:dyDescent="0.25">
      <c r="C10" s="172" t="s">
        <v>497</v>
      </c>
    </row>
    <row r="11" spans="2:13" s="172" customFormat="1" x14ac:dyDescent="0.25">
      <c r="C11" s="172" t="s">
        <v>498</v>
      </c>
    </row>
    <row r="12" spans="2:13" s="172" customFormat="1" ht="60" customHeight="1" x14ac:dyDescent="0.25">
      <c r="B12" s="644" t="s">
        <v>499</v>
      </c>
      <c r="C12" s="644"/>
      <c r="D12" s="644"/>
      <c r="E12" s="644"/>
      <c r="F12" s="644"/>
      <c r="G12" s="644"/>
      <c r="H12" s="644"/>
      <c r="I12" s="644"/>
      <c r="J12" s="644"/>
    </row>
    <row r="13" spans="2:13" s="172" customFormat="1" ht="60" customHeight="1" x14ac:dyDescent="0.25">
      <c r="B13" s="644" t="s">
        <v>500</v>
      </c>
      <c r="C13" s="644"/>
      <c r="D13" s="644"/>
      <c r="E13" s="644"/>
      <c r="F13" s="644"/>
      <c r="G13" s="644"/>
      <c r="H13" s="644"/>
      <c r="I13" s="644"/>
      <c r="J13" s="644"/>
    </row>
    <row r="14" spans="2:13" s="172" customFormat="1" x14ac:dyDescent="0.25"/>
    <row r="15" spans="2:13" s="172" customFormat="1" x14ac:dyDescent="0.25">
      <c r="B15" s="62" t="s">
        <v>501</v>
      </c>
    </row>
    <row r="16" spans="2:13" s="172" customFormat="1" x14ac:dyDescent="0.25">
      <c r="B16" s="258" t="s">
        <v>5</v>
      </c>
      <c r="C16" s="248" t="s">
        <v>502</v>
      </c>
    </row>
    <row r="17" spans="2:10" s="172" customFormat="1" x14ac:dyDescent="0.25">
      <c r="B17" s="258" t="s">
        <v>5</v>
      </c>
      <c r="C17" s="248" t="s">
        <v>503</v>
      </c>
    </row>
    <row r="18" spans="2:10" s="172" customFormat="1" x14ac:dyDescent="0.25">
      <c r="B18" s="258" t="s">
        <v>5</v>
      </c>
      <c r="C18" s="248" t="s">
        <v>504</v>
      </c>
    </row>
    <row r="19" spans="2:10" s="172" customFormat="1" x14ac:dyDescent="0.25">
      <c r="B19" s="258" t="s">
        <v>5</v>
      </c>
      <c r="C19" s="248" t="s">
        <v>505</v>
      </c>
    </row>
    <row r="20" spans="2:10" s="172" customFormat="1" x14ac:dyDescent="0.25">
      <c r="B20" s="258" t="s">
        <v>5</v>
      </c>
      <c r="C20" s="248" t="s">
        <v>506</v>
      </c>
    </row>
    <row r="21" spans="2:10" s="172" customFormat="1" x14ac:dyDescent="0.25">
      <c r="B21" s="258" t="s">
        <v>5</v>
      </c>
      <c r="C21" s="248" t="s">
        <v>507</v>
      </c>
    </row>
    <row r="22" spans="2:10" s="172" customFormat="1" ht="30" customHeight="1" x14ac:dyDescent="0.25">
      <c r="C22" s="258" t="s">
        <v>5</v>
      </c>
      <c r="D22" s="644" t="s">
        <v>508</v>
      </c>
      <c r="E22" s="644"/>
      <c r="F22" s="644"/>
      <c r="G22" s="644"/>
      <c r="H22" s="644"/>
      <c r="I22" s="644"/>
      <c r="J22" s="644"/>
    </row>
    <row r="23" spans="2:10" s="172" customFormat="1" x14ac:dyDescent="0.25">
      <c r="C23" s="258" t="s">
        <v>5</v>
      </c>
      <c r="D23" s="248" t="s">
        <v>509</v>
      </c>
    </row>
    <row r="24" spans="2:10" s="172" customFormat="1" x14ac:dyDescent="0.25">
      <c r="C24" s="258" t="s">
        <v>5</v>
      </c>
      <c r="D24" s="248" t="s">
        <v>510</v>
      </c>
    </row>
    <row r="25" spans="2:10" s="172" customFormat="1" x14ac:dyDescent="0.25">
      <c r="C25" s="258" t="s">
        <v>5</v>
      </c>
      <c r="D25" s="248" t="s">
        <v>511</v>
      </c>
    </row>
    <row r="26" spans="2:10" s="172" customFormat="1" x14ac:dyDescent="0.25">
      <c r="C26" s="258" t="s">
        <v>5</v>
      </c>
      <c r="D26" s="248" t="s">
        <v>512</v>
      </c>
    </row>
    <row r="27" spans="2:10" s="172" customFormat="1" x14ac:dyDescent="0.25">
      <c r="B27" s="258" t="s">
        <v>5</v>
      </c>
      <c r="C27" s="248" t="s">
        <v>960</v>
      </c>
    </row>
    <row r="28" spans="2:10" s="172" customFormat="1" x14ac:dyDescent="0.25">
      <c r="C28" s="258" t="s">
        <v>5</v>
      </c>
      <c r="D28" s="248" t="s">
        <v>513</v>
      </c>
    </row>
    <row r="29" spans="2:10" s="172" customFormat="1" x14ac:dyDescent="0.25">
      <c r="C29" s="258" t="s">
        <v>5</v>
      </c>
      <c r="D29" s="248" t="s">
        <v>514</v>
      </c>
    </row>
    <row r="30" spans="2:10" s="172" customFormat="1" x14ac:dyDescent="0.25">
      <c r="C30" s="258" t="s">
        <v>5</v>
      </c>
      <c r="D30" s="248" t="s">
        <v>515</v>
      </c>
    </row>
    <row r="31" spans="2:10" s="172" customFormat="1" x14ac:dyDescent="0.25">
      <c r="C31" s="258" t="s">
        <v>5</v>
      </c>
      <c r="D31" s="248" t="s">
        <v>516</v>
      </c>
    </row>
    <row r="32" spans="2:10" s="172" customFormat="1" x14ac:dyDescent="0.25">
      <c r="B32" s="258" t="s">
        <v>5</v>
      </c>
      <c r="C32" s="248" t="s">
        <v>517</v>
      </c>
    </row>
    <row r="33" spans="2:4" s="172" customFormat="1" x14ac:dyDescent="0.25">
      <c r="C33" s="258" t="s">
        <v>5</v>
      </c>
      <c r="D33" s="248" t="s">
        <v>518</v>
      </c>
    </row>
    <row r="34" spans="2:4" s="172" customFormat="1" x14ac:dyDescent="0.25">
      <c r="C34" s="258" t="s">
        <v>5</v>
      </c>
      <c r="D34" s="248" t="s">
        <v>996</v>
      </c>
    </row>
    <row r="35" spans="2:4" s="172" customFormat="1" x14ac:dyDescent="0.25">
      <c r="C35" s="258" t="s">
        <v>5</v>
      </c>
      <c r="D35" s="248" t="s">
        <v>519</v>
      </c>
    </row>
    <row r="36" spans="2:4" s="172" customFormat="1" x14ac:dyDescent="0.25">
      <c r="B36" s="258" t="s">
        <v>5</v>
      </c>
      <c r="C36" s="248" t="s">
        <v>520</v>
      </c>
    </row>
    <row r="37" spans="2:4" s="172" customFormat="1" x14ac:dyDescent="0.25">
      <c r="C37" s="258" t="s">
        <v>5</v>
      </c>
      <c r="D37" s="248" t="s">
        <v>521</v>
      </c>
    </row>
    <row r="38" spans="2:4" s="172" customFormat="1" x14ac:dyDescent="0.25">
      <c r="C38" s="258" t="s">
        <v>5</v>
      </c>
      <c r="D38" s="248" t="s">
        <v>522</v>
      </c>
    </row>
    <row r="39" spans="2:4" s="172" customFormat="1" x14ac:dyDescent="0.25">
      <c r="C39" s="258" t="s">
        <v>5</v>
      </c>
      <c r="D39" s="248" t="s">
        <v>523</v>
      </c>
    </row>
    <row r="40" spans="2:4" s="172" customFormat="1" x14ac:dyDescent="0.25">
      <c r="C40" s="258" t="s">
        <v>5</v>
      </c>
      <c r="D40" s="248" t="s">
        <v>524</v>
      </c>
    </row>
    <row r="41" spans="2:4" s="172" customFormat="1" x14ac:dyDescent="0.25">
      <c r="C41" s="258" t="s">
        <v>5</v>
      </c>
      <c r="D41" s="248" t="s">
        <v>525</v>
      </c>
    </row>
    <row r="42" spans="2:4" s="172" customFormat="1" x14ac:dyDescent="0.25">
      <c r="B42" s="258" t="s">
        <v>5</v>
      </c>
      <c r="C42" s="248" t="s">
        <v>526</v>
      </c>
    </row>
    <row r="43" spans="2:4" s="172" customFormat="1" x14ac:dyDescent="0.25">
      <c r="C43" s="258" t="s">
        <v>5</v>
      </c>
      <c r="D43" s="171" t="s">
        <v>527</v>
      </c>
    </row>
    <row r="44" spans="2:4" s="172" customFormat="1" x14ac:dyDescent="0.25"/>
    <row r="45" spans="2:4" s="172" customFormat="1" x14ac:dyDescent="0.25">
      <c r="B45" s="62" t="s">
        <v>961</v>
      </c>
    </row>
    <row r="46" spans="2:4" s="172" customFormat="1" x14ac:dyDescent="0.25">
      <c r="B46" s="258" t="s">
        <v>5</v>
      </c>
      <c r="C46" s="248" t="s">
        <v>528</v>
      </c>
    </row>
    <row r="47" spans="2:4" s="172" customFormat="1" x14ac:dyDescent="0.25">
      <c r="B47" s="258" t="s">
        <v>5</v>
      </c>
      <c r="C47" s="248" t="s">
        <v>529</v>
      </c>
    </row>
    <row r="48" spans="2:4" s="172" customFormat="1" x14ac:dyDescent="0.25">
      <c r="B48" s="258" t="s">
        <v>5</v>
      </c>
      <c r="C48" s="248" t="s">
        <v>530</v>
      </c>
    </row>
    <row r="49" spans="2:10" s="172" customFormat="1" x14ac:dyDescent="0.25">
      <c r="B49" s="258" t="s">
        <v>5</v>
      </c>
      <c r="C49" s="248" t="s">
        <v>531</v>
      </c>
    </row>
    <row r="50" spans="2:10" s="172" customFormat="1" x14ac:dyDescent="0.25">
      <c r="B50" s="258" t="s">
        <v>5</v>
      </c>
      <c r="C50" s="248" t="s">
        <v>532</v>
      </c>
    </row>
    <row r="51" spans="2:10" s="172" customFormat="1" x14ac:dyDescent="0.25">
      <c r="B51" s="258" t="s">
        <v>5</v>
      </c>
      <c r="C51" s="248" t="s">
        <v>533</v>
      </c>
    </row>
    <row r="52" spans="2:10" s="172" customFormat="1" x14ac:dyDescent="0.25">
      <c r="B52" s="258" t="s">
        <v>5</v>
      </c>
      <c r="C52" s="248" t="s">
        <v>534</v>
      </c>
    </row>
    <row r="53" spans="2:10" s="172" customFormat="1" x14ac:dyDescent="0.25">
      <c r="B53" s="258" t="s">
        <v>5</v>
      </c>
      <c r="C53" s="248" t="s">
        <v>535</v>
      </c>
    </row>
    <row r="54" spans="2:10" s="172" customFormat="1" x14ac:dyDescent="0.25">
      <c r="C54" s="258" t="s">
        <v>5</v>
      </c>
      <c r="D54" s="248" t="s">
        <v>536</v>
      </c>
    </row>
    <row r="55" spans="2:10" s="172" customFormat="1" x14ac:dyDescent="0.25">
      <c r="C55" s="258" t="s">
        <v>5</v>
      </c>
      <c r="D55" s="248" t="s">
        <v>537</v>
      </c>
    </row>
    <row r="56" spans="2:10" s="172" customFormat="1" x14ac:dyDescent="0.25">
      <c r="C56" s="258" t="s">
        <v>5</v>
      </c>
      <c r="D56" s="248" t="s">
        <v>538</v>
      </c>
    </row>
    <row r="57" spans="2:10" s="172" customFormat="1" x14ac:dyDescent="0.25">
      <c r="B57" s="258" t="s">
        <v>5</v>
      </c>
      <c r="C57" s="248" t="s">
        <v>539</v>
      </c>
    </row>
    <row r="58" spans="2:10" s="172" customFormat="1" x14ac:dyDescent="0.25">
      <c r="B58" s="258" t="s">
        <v>5</v>
      </c>
      <c r="C58" s="248" t="s">
        <v>540</v>
      </c>
    </row>
    <row r="59" spans="2:10" s="172" customFormat="1" x14ac:dyDescent="0.25">
      <c r="B59" s="258" t="s">
        <v>5</v>
      </c>
      <c r="C59" s="248" t="s">
        <v>541</v>
      </c>
    </row>
    <row r="60" spans="2:10" s="172" customFormat="1" x14ac:dyDescent="0.25">
      <c r="B60" s="258" t="s">
        <v>5</v>
      </c>
      <c r="C60" s="248" t="s">
        <v>542</v>
      </c>
    </row>
    <row r="61" spans="2:10" s="172" customFormat="1" x14ac:dyDescent="0.25">
      <c r="B61" s="258" t="s">
        <v>5</v>
      </c>
      <c r="C61" s="248" t="s">
        <v>997</v>
      </c>
    </row>
    <row r="62" spans="2:10" s="172" customFormat="1" x14ac:dyDescent="0.25"/>
    <row r="63" spans="2:10" ht="15.75" thickBot="1" x14ac:dyDescent="0.3">
      <c r="B63" s="62" t="s">
        <v>170</v>
      </c>
      <c r="C63" s="62"/>
    </row>
    <row r="64" spans="2:10" ht="75" x14ac:dyDescent="0.25">
      <c r="B64" s="50"/>
      <c r="C64" s="11"/>
      <c r="D64" s="11"/>
      <c r="E64" s="11"/>
      <c r="F64" s="121" t="s">
        <v>183</v>
      </c>
      <c r="G64" s="121" t="s">
        <v>169</v>
      </c>
      <c r="H64" s="121" t="s">
        <v>184</v>
      </c>
      <c r="I64" s="87" t="s">
        <v>168</v>
      </c>
      <c r="J64" s="85" t="s">
        <v>185</v>
      </c>
    </row>
    <row r="65" spans="2:13" x14ac:dyDescent="0.25">
      <c r="B65" s="70"/>
      <c r="C65" s="68"/>
      <c r="D65" s="106" t="s">
        <v>186</v>
      </c>
      <c r="E65" s="42"/>
      <c r="F65" s="118"/>
      <c r="G65" s="118"/>
      <c r="H65" s="118"/>
      <c r="I65" s="47"/>
      <c r="J65" s="86"/>
    </row>
    <row r="66" spans="2:13" ht="5.25" customHeight="1" x14ac:dyDescent="0.25">
      <c r="B66" s="52"/>
      <c r="C66" s="42"/>
      <c r="D66" s="42"/>
      <c r="E66" s="42"/>
      <c r="F66" s="118"/>
      <c r="G66" s="118"/>
      <c r="H66" s="118"/>
      <c r="I66" s="47"/>
      <c r="J66" s="86"/>
    </row>
    <row r="67" spans="2:13" ht="5.0999999999999996" customHeight="1" x14ac:dyDescent="0.25">
      <c r="B67" s="52"/>
      <c r="C67" s="42"/>
      <c r="D67" s="42"/>
      <c r="E67" s="42"/>
      <c r="F67" s="118"/>
      <c r="G67" s="118"/>
      <c r="H67" s="118"/>
      <c r="I67" s="47"/>
      <c r="J67" s="86"/>
    </row>
    <row r="68" spans="2:13" x14ac:dyDescent="0.25">
      <c r="B68" s="96" t="s">
        <v>98</v>
      </c>
      <c r="C68" s="98"/>
      <c r="D68" s="98"/>
      <c r="E68" s="98"/>
      <c r="F68" s="39"/>
      <c r="G68" s="39"/>
      <c r="H68" s="39"/>
      <c r="I68" s="48"/>
      <c r="J68" s="103"/>
    </row>
    <row r="69" spans="2:13" ht="5.0999999999999996" customHeight="1" x14ac:dyDescent="0.25">
      <c r="B69" s="70"/>
      <c r="C69" s="42"/>
      <c r="D69" s="42"/>
      <c r="E69" s="42"/>
      <c r="F69" s="118"/>
      <c r="G69" s="118"/>
      <c r="H69" s="118"/>
      <c r="I69" s="47"/>
      <c r="J69" s="86"/>
    </row>
    <row r="70" spans="2:13" x14ac:dyDescent="0.25">
      <c r="B70" s="70">
        <v>1</v>
      </c>
      <c r="C70" s="68"/>
      <c r="D70" s="150" t="s">
        <v>167</v>
      </c>
      <c r="E70" s="141">
        <v>1</v>
      </c>
      <c r="F70" s="517"/>
      <c r="G70" s="517"/>
      <c r="H70" s="517"/>
      <c r="I70" s="517"/>
      <c r="J70" s="430" t="str">
        <f>IF(F70-G70-H70-I70=0,"Calculation",F70-G70-H70-I70)</f>
        <v>Calculation</v>
      </c>
      <c r="L70" s="499"/>
    </row>
    <row r="71" spans="2:13" ht="5.0999999999999996" customHeight="1" x14ac:dyDescent="0.25">
      <c r="B71" s="52"/>
      <c r="C71" s="42"/>
      <c r="D71" s="152"/>
      <c r="E71" s="146"/>
      <c r="F71" s="118"/>
      <c r="G71" s="124"/>
      <c r="H71" s="118"/>
      <c r="I71" s="47"/>
      <c r="J71" s="86"/>
    </row>
    <row r="72" spans="2:13" x14ac:dyDescent="0.25">
      <c r="B72" s="96" t="s">
        <v>166</v>
      </c>
      <c r="C72" s="97"/>
      <c r="D72" s="153"/>
      <c r="E72" s="147"/>
      <c r="F72" s="39"/>
      <c r="G72" s="39"/>
      <c r="H72" s="39"/>
      <c r="I72" s="48"/>
      <c r="J72" s="103"/>
    </row>
    <row r="73" spans="2:13" ht="5.0999999999999996" customHeight="1" x14ac:dyDescent="0.25">
      <c r="B73" s="52"/>
      <c r="C73" s="42"/>
      <c r="D73" s="150"/>
      <c r="E73" s="146"/>
      <c r="F73" s="118"/>
      <c r="G73" s="124"/>
      <c r="H73" s="118"/>
      <c r="I73" s="47"/>
      <c r="J73" s="86"/>
    </row>
    <row r="74" spans="2:13" x14ac:dyDescent="0.25">
      <c r="B74" s="70">
        <v>2</v>
      </c>
      <c r="C74" s="68"/>
      <c r="D74" s="150" t="s">
        <v>120</v>
      </c>
      <c r="E74" s="141">
        <v>2</v>
      </c>
      <c r="F74" s="471" t="str">
        <f>'WS2 - Costs to Charges'!F37</f>
        <v>Calculation</v>
      </c>
      <c r="G74" s="471" t="str">
        <f>'WS2 - Costs to Charges'!F37</f>
        <v>Calculation</v>
      </c>
      <c r="H74" s="471" t="str">
        <f>'WS2 - Costs to Charges'!F37</f>
        <v>Calculation</v>
      </c>
      <c r="I74" s="471" t="str">
        <f>'WS2 - Costs to Charges'!F37</f>
        <v>Calculation</v>
      </c>
      <c r="J74" s="149"/>
      <c r="L74" s="248"/>
      <c r="M74" s="248"/>
    </row>
    <row r="75" spans="2:13" ht="5.0999999999999996" customHeight="1" x14ac:dyDescent="0.25">
      <c r="B75" s="80"/>
      <c r="C75" s="74"/>
      <c r="D75" s="151"/>
      <c r="E75" s="143"/>
      <c r="F75" s="123"/>
      <c r="G75" s="123"/>
      <c r="H75" s="125"/>
      <c r="I75" s="127"/>
      <c r="J75" s="126"/>
      <c r="L75" s="248"/>
      <c r="M75" s="248"/>
    </row>
    <row r="76" spans="2:13" ht="30" x14ac:dyDescent="0.25">
      <c r="B76" s="70">
        <v>3</v>
      </c>
      <c r="C76" s="68"/>
      <c r="D76" s="154" t="s">
        <v>165</v>
      </c>
      <c r="E76" s="141">
        <v>3</v>
      </c>
      <c r="F76" s="431" t="str">
        <f>IFERROR(F70*F74,"Calculation")</f>
        <v>Calculation</v>
      </c>
      <c r="G76" s="431" t="str">
        <f>IFERROR(G70*G74,"Calculation")</f>
        <v>Calculation</v>
      </c>
      <c r="H76" s="431" t="str">
        <f>IFERROR(H70*H74,"Calculation")</f>
        <v>Calculation</v>
      </c>
      <c r="I76" s="431" t="str">
        <f>IFERROR(I70*I74,"Calculation")</f>
        <v>Calculation</v>
      </c>
      <c r="J76" s="432" t="str">
        <f>IFERROR(F76-G76-H76-I76,"Calculation")</f>
        <v>Calculation</v>
      </c>
      <c r="L76" s="248"/>
      <c r="M76" s="248"/>
    </row>
    <row r="77" spans="2:13" ht="5.0999999999999996" customHeight="1" x14ac:dyDescent="0.25">
      <c r="B77" s="52"/>
      <c r="C77" s="42"/>
      <c r="D77" s="150"/>
      <c r="E77" s="146"/>
      <c r="F77" s="118"/>
      <c r="G77" s="118"/>
      <c r="H77" s="118"/>
      <c r="I77" s="47"/>
      <c r="J77" s="86"/>
      <c r="L77" s="248"/>
      <c r="M77" s="248"/>
    </row>
    <row r="78" spans="2:13" x14ac:dyDescent="0.25">
      <c r="B78" s="96" t="s">
        <v>92</v>
      </c>
      <c r="C78" s="97"/>
      <c r="D78" s="153"/>
      <c r="E78" s="147"/>
      <c r="F78" s="39"/>
      <c r="G78" s="39"/>
      <c r="H78" s="39"/>
      <c r="I78" s="48"/>
      <c r="J78" s="103"/>
      <c r="L78" s="248"/>
      <c r="M78" s="248"/>
    </row>
    <row r="79" spans="2:13" ht="5.0999999999999996" customHeight="1" x14ac:dyDescent="0.25">
      <c r="B79" s="52"/>
      <c r="C79" s="42"/>
      <c r="D79" s="150"/>
      <c r="E79" s="146"/>
      <c r="F79" s="118"/>
      <c r="G79" s="118"/>
      <c r="H79" s="118"/>
      <c r="I79" s="47"/>
      <c r="J79" s="86"/>
      <c r="L79" s="248"/>
      <c r="M79" s="248"/>
    </row>
    <row r="80" spans="2:13" x14ac:dyDescent="0.25">
      <c r="B80" s="70">
        <v>4</v>
      </c>
      <c r="C80" s="68"/>
      <c r="D80" s="136" t="s">
        <v>118</v>
      </c>
      <c r="E80" s="141">
        <v>4</v>
      </c>
      <c r="F80" s="518"/>
      <c r="G80" s="518"/>
      <c r="H80" s="518"/>
      <c r="I80" s="518"/>
      <c r="J80" s="432" t="str">
        <f>IF(F80-G80-H80-I80=0,"Calculation", F80-G80-H80-I80)</f>
        <v>Calculation</v>
      </c>
    </row>
    <row r="81" spans="2:10" ht="5.0999999999999996" customHeight="1" x14ac:dyDescent="0.25">
      <c r="B81" s="80"/>
      <c r="C81" s="74"/>
      <c r="D81" s="151"/>
      <c r="E81" s="143"/>
      <c r="F81" s="433"/>
      <c r="G81" s="433"/>
      <c r="H81" s="434"/>
      <c r="I81" s="435"/>
      <c r="J81" s="436"/>
    </row>
    <row r="82" spans="2:10" x14ac:dyDescent="0.25">
      <c r="B82" s="70">
        <v>5</v>
      </c>
      <c r="C82" s="68"/>
      <c r="D82" s="150" t="s">
        <v>151</v>
      </c>
      <c r="E82" s="141">
        <v>5</v>
      </c>
      <c r="F82" s="518"/>
      <c r="G82" s="518"/>
      <c r="H82" s="518"/>
      <c r="I82" s="518"/>
      <c r="J82" s="432" t="str">
        <f>IF(F82-G82-H82-I82=0,"Calculation", F82-G82-H82-I82)</f>
        <v>Calculation</v>
      </c>
    </row>
    <row r="83" spans="2:10" ht="5.0999999999999996" customHeight="1" x14ac:dyDescent="0.25">
      <c r="B83" s="80"/>
      <c r="C83" s="74"/>
      <c r="D83" s="151"/>
      <c r="E83" s="143"/>
      <c r="F83" s="433"/>
      <c r="G83" s="433"/>
      <c r="H83" s="434"/>
      <c r="I83" s="435"/>
      <c r="J83" s="436"/>
    </row>
    <row r="84" spans="2:10" ht="30" x14ac:dyDescent="0.25">
      <c r="B84" s="70">
        <v>6</v>
      </c>
      <c r="C84" s="68"/>
      <c r="D84" s="154" t="s">
        <v>164</v>
      </c>
      <c r="E84" s="141">
        <v>6</v>
      </c>
      <c r="F84" s="431" t="str">
        <f>IF(F80+F82=0,"Calculation",F80+F82)</f>
        <v>Calculation</v>
      </c>
      <c r="G84" s="431" t="str">
        <f>IF(G80+G82=0,"Calculation",G80+G82)</f>
        <v>Calculation</v>
      </c>
      <c r="H84" s="431" t="str">
        <f>IF(H80+H82=0,"Calculation",H80+H82)</f>
        <v>Calculation</v>
      </c>
      <c r="I84" s="431" t="str">
        <f>IF(I80+I82=0,"Calculation",I80+I82)</f>
        <v>Calculation</v>
      </c>
      <c r="J84" s="432" t="str">
        <f>IFERROR(F84-G84-H84-I84,"Calculation")</f>
        <v>Calculation</v>
      </c>
    </row>
    <row r="85" spans="2:10" ht="5.0999999999999996" customHeight="1" x14ac:dyDescent="0.25">
      <c r="B85" s="80"/>
      <c r="C85" s="74"/>
      <c r="D85" s="151"/>
      <c r="E85" s="143"/>
      <c r="F85" s="433"/>
      <c r="G85" s="433"/>
      <c r="H85" s="434"/>
      <c r="I85" s="435"/>
      <c r="J85" s="436"/>
    </row>
    <row r="86" spans="2:10" ht="30" x14ac:dyDescent="0.25">
      <c r="B86" s="70">
        <v>7</v>
      </c>
      <c r="C86" s="68"/>
      <c r="D86" s="154" t="s">
        <v>163</v>
      </c>
      <c r="E86" s="141">
        <v>7</v>
      </c>
      <c r="F86" s="431" t="str">
        <f>IFERROR(F76-F84,"Calculation")</f>
        <v>Calculation</v>
      </c>
      <c r="G86" s="431" t="str">
        <f>IFERROR(G76-G84,"Calculation")</f>
        <v>Calculation</v>
      </c>
      <c r="H86" s="431" t="str">
        <f>IFERROR(H76-H84,"Calculation")</f>
        <v>Calculation</v>
      </c>
      <c r="I86" s="431" t="str">
        <f>IFERROR(I76-I84,"Calculation")</f>
        <v>Calculation</v>
      </c>
      <c r="J86" s="432" t="str">
        <f>IFERROR(F86-G86-H86-I86,"Calculation")</f>
        <v>Calculation</v>
      </c>
    </row>
    <row r="87" spans="2:10" ht="5.0999999999999996" customHeight="1" x14ac:dyDescent="0.25">
      <c r="B87" s="80"/>
      <c r="C87" s="74"/>
      <c r="D87" s="151"/>
      <c r="E87" s="143"/>
      <c r="F87" s="433"/>
      <c r="G87" s="433"/>
      <c r="H87" s="434"/>
      <c r="I87" s="435"/>
      <c r="J87" s="436"/>
    </row>
    <row r="88" spans="2:10" ht="60" x14ac:dyDescent="0.25">
      <c r="B88" s="70">
        <v>8</v>
      </c>
      <c r="C88" s="68"/>
      <c r="D88" s="136" t="s">
        <v>87</v>
      </c>
      <c r="E88" s="141">
        <v>8</v>
      </c>
      <c r="F88" s="122"/>
      <c r="G88" s="122"/>
      <c r="H88" s="122"/>
      <c r="I88" s="128"/>
      <c r="J88" s="519"/>
    </row>
    <row r="89" spans="2:10" ht="5.0999999999999996" customHeight="1" x14ac:dyDescent="0.25">
      <c r="B89" s="80"/>
      <c r="C89" s="74"/>
      <c r="D89" s="151"/>
      <c r="E89" s="143"/>
      <c r="F89" s="123"/>
      <c r="G89" s="123"/>
      <c r="H89" s="125"/>
      <c r="I89" s="127"/>
      <c r="J89" s="126"/>
    </row>
    <row r="90" spans="2:10" ht="30" x14ac:dyDescent="0.25">
      <c r="B90" s="70">
        <v>9</v>
      </c>
      <c r="C90" s="68"/>
      <c r="D90" s="136" t="s">
        <v>162</v>
      </c>
      <c r="E90" s="141">
        <v>9</v>
      </c>
      <c r="F90" s="129"/>
      <c r="G90" s="129"/>
      <c r="H90" s="129"/>
      <c r="I90" s="129"/>
      <c r="J90" s="416"/>
    </row>
    <row r="91" spans="2:10" ht="5.0999999999999996" customHeight="1" thickBot="1" x14ac:dyDescent="0.3">
      <c r="B91" s="57"/>
      <c r="C91" s="58"/>
      <c r="D91" s="58"/>
      <c r="E91" s="58"/>
      <c r="F91" s="58"/>
      <c r="G91" s="58"/>
      <c r="H91" s="58"/>
      <c r="I91" s="58"/>
      <c r="J91" s="59"/>
    </row>
    <row r="92" spans="2:10" x14ac:dyDescent="0.25">
      <c r="B92" s="62"/>
      <c r="C92" s="62"/>
      <c r="D92" s="46"/>
      <c r="E92" s="14"/>
    </row>
    <row r="93" spans="2:10" x14ac:dyDescent="0.25">
      <c r="B93" s="62"/>
      <c r="C93" s="62"/>
    </row>
    <row r="94" spans="2:10" x14ac:dyDescent="0.25">
      <c r="B94" s="62"/>
      <c r="C94" s="62"/>
      <c r="D94" s="45"/>
      <c r="E94" s="14"/>
      <c r="F94" s="66"/>
      <c r="G94" s="66"/>
    </row>
    <row r="96" spans="2:10" x14ac:dyDescent="0.25">
      <c r="B96" s="62"/>
      <c r="C96" s="62"/>
      <c r="D96" s="64"/>
      <c r="E96" s="14"/>
      <c r="F96" s="65"/>
      <c r="G96" s="65"/>
    </row>
    <row r="98" spans="2:6" x14ac:dyDescent="0.25">
      <c r="B98" s="62"/>
      <c r="C98" s="62"/>
    </row>
    <row r="100" spans="2:6" x14ac:dyDescent="0.25">
      <c r="F100" s="63"/>
    </row>
  </sheetData>
  <sheetProtection sheet="1" objects="1" scenarios="1" selectLockedCells="1"/>
  <mergeCells count="4">
    <mergeCell ref="B7:J7"/>
    <mergeCell ref="B12:J12"/>
    <mergeCell ref="B13:J13"/>
    <mergeCell ref="D22:J22"/>
  </mergeCells>
  <pageMargins left="0.5" right="0.5" top="0.75" bottom="0.75" header="0.3" footer="0.3"/>
  <pageSetup paperSize="11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6C76-C6A6-431C-83F6-8DD49852DCC3}">
  <sheetPr codeName="Sheet16">
    <tabColor theme="8" tint="0.59999389629810485"/>
  </sheetPr>
  <dimension ref="B1:I77"/>
  <sheetViews>
    <sheetView showGridLines="0" showRowColHeaders="0" zoomScaleNormal="100" workbookViewId="0">
      <pane ySplit="6" topLeftCell="A23" activePane="bottomLeft" state="frozen"/>
      <selection pane="bottomLeft" activeCell="F72" sqref="F72"/>
    </sheetView>
  </sheetViews>
  <sheetFormatPr defaultRowHeight="15" x14ac:dyDescent="0.25"/>
  <cols>
    <col min="2" max="2" width="4.7109375" customWidth="1"/>
    <col min="3" max="3" width="1.7109375" customWidth="1"/>
    <col min="4" max="4" width="84.7109375" bestFit="1" customWidth="1"/>
    <col min="5" max="5" width="2.7109375" customWidth="1"/>
    <col min="6" max="6" width="15.7109375" customWidth="1"/>
    <col min="8" max="8" width="20.5703125" customWidth="1"/>
  </cols>
  <sheetData>
    <row r="1" spans="2:9" ht="60" customHeight="1" x14ac:dyDescent="0.25">
      <c r="H1" s="248"/>
      <c r="I1" s="248"/>
    </row>
    <row r="2" spans="2:9" x14ac:dyDescent="0.25">
      <c r="H2" s="249"/>
      <c r="I2" s="248"/>
    </row>
    <row r="3" spans="2:9" s="248" customFormat="1" x14ac:dyDescent="0.25"/>
    <row r="4" spans="2:9" s="248" customFormat="1" x14ac:dyDescent="0.25"/>
    <row r="5" spans="2:9" s="248" customFormat="1" ht="21" x14ac:dyDescent="0.25">
      <c r="B5" s="168" t="s">
        <v>197</v>
      </c>
    </row>
    <row r="6" spans="2:9" s="248" customFormat="1" x14ac:dyDescent="0.25">
      <c r="B6" s="239" t="s">
        <v>658</v>
      </c>
    </row>
    <row r="7" spans="2:9" s="248" customFormat="1" x14ac:dyDescent="0.25"/>
    <row r="8" spans="2:9" x14ac:dyDescent="0.25">
      <c r="B8" s="62" t="s">
        <v>461</v>
      </c>
      <c r="C8" s="62"/>
      <c r="E8" s="14"/>
    </row>
    <row r="9" spans="2:9" ht="75" customHeight="1" x14ac:dyDescent="0.25">
      <c r="B9" s="625" t="s">
        <v>620</v>
      </c>
      <c r="C9" s="625"/>
      <c r="D9" s="625"/>
      <c r="E9" s="625"/>
      <c r="F9" s="625"/>
    </row>
    <row r="10" spans="2:9" x14ac:dyDescent="0.25">
      <c r="B10" s="62" t="s">
        <v>621</v>
      </c>
    </row>
    <row r="11" spans="2:9" ht="75" customHeight="1" x14ac:dyDescent="0.25">
      <c r="B11" s="625" t="s">
        <v>622</v>
      </c>
      <c r="C11" s="625"/>
      <c r="D11" s="625"/>
      <c r="E11" s="625"/>
      <c r="F11" s="625"/>
    </row>
    <row r="12" spans="2:9" ht="30" customHeight="1" x14ac:dyDescent="0.25">
      <c r="B12" s="645" t="s">
        <v>623</v>
      </c>
      <c r="C12" s="645"/>
      <c r="D12" s="645"/>
      <c r="E12" s="645"/>
      <c r="F12" s="645"/>
    </row>
    <row r="13" spans="2:9" x14ac:dyDescent="0.25">
      <c r="B13" s="171" t="s">
        <v>624</v>
      </c>
    </row>
    <row r="14" spans="2:9" x14ac:dyDescent="0.25">
      <c r="B14" s="248" t="s">
        <v>625</v>
      </c>
    </row>
    <row r="15" spans="2:9" x14ac:dyDescent="0.25">
      <c r="B15" s="258" t="s">
        <v>5</v>
      </c>
      <c r="C15" s="171" t="s">
        <v>626</v>
      </c>
    </row>
    <row r="16" spans="2:9" x14ac:dyDescent="0.25">
      <c r="B16" s="258" t="s">
        <v>5</v>
      </c>
      <c r="C16" s="248" t="s">
        <v>627</v>
      </c>
    </row>
    <row r="17" spans="2:5" x14ac:dyDescent="0.25">
      <c r="B17" s="248" t="s">
        <v>962</v>
      </c>
      <c r="C17" s="248"/>
      <c r="D17" s="248"/>
      <c r="E17" s="248"/>
    </row>
    <row r="18" spans="2:5" x14ac:dyDescent="0.25">
      <c r="B18" s="258" t="s">
        <v>5</v>
      </c>
      <c r="C18" s="248" t="s">
        <v>628</v>
      </c>
      <c r="D18" s="248"/>
      <c r="E18" s="248"/>
    </row>
    <row r="19" spans="2:5" x14ac:dyDescent="0.25">
      <c r="B19" s="258" t="s">
        <v>5</v>
      </c>
      <c r="C19" s="248" t="s">
        <v>629</v>
      </c>
      <c r="D19" s="248"/>
      <c r="E19" s="248"/>
    </row>
    <row r="20" spans="2:5" x14ac:dyDescent="0.25">
      <c r="B20" s="258" t="s">
        <v>5</v>
      </c>
      <c r="C20" s="248" t="s">
        <v>963</v>
      </c>
      <c r="D20" s="248"/>
      <c r="E20" s="248"/>
    </row>
    <row r="21" spans="2:5" x14ac:dyDescent="0.25">
      <c r="B21" s="258" t="s">
        <v>5</v>
      </c>
      <c r="C21" s="248" t="s">
        <v>630</v>
      </c>
      <c r="D21" s="248"/>
      <c r="E21" s="248"/>
    </row>
    <row r="22" spans="2:5" x14ac:dyDescent="0.25">
      <c r="B22" s="248" t="s">
        <v>631</v>
      </c>
    </row>
    <row r="23" spans="2:5" x14ac:dyDescent="0.25">
      <c r="B23" s="258" t="s">
        <v>5</v>
      </c>
      <c r="C23" s="248" t="s">
        <v>632</v>
      </c>
    </row>
    <row r="24" spans="2:5" x14ac:dyDescent="0.25">
      <c r="B24" s="258" t="s">
        <v>5</v>
      </c>
      <c r="C24" s="248" t="s">
        <v>633</v>
      </c>
    </row>
    <row r="25" spans="2:5" x14ac:dyDescent="0.25">
      <c r="B25" s="258" t="s">
        <v>5</v>
      </c>
      <c r="C25" s="248" t="s">
        <v>634</v>
      </c>
    </row>
    <row r="26" spans="2:5" x14ac:dyDescent="0.25">
      <c r="B26" s="248" t="s">
        <v>638</v>
      </c>
      <c r="C26" s="248"/>
      <c r="D26" s="248"/>
    </row>
    <row r="27" spans="2:5" x14ac:dyDescent="0.25">
      <c r="B27" s="258" t="s">
        <v>5</v>
      </c>
      <c r="C27" s="248" t="s">
        <v>635</v>
      </c>
      <c r="D27" s="248"/>
    </row>
    <row r="28" spans="2:5" x14ac:dyDescent="0.25">
      <c r="B28" s="258" t="s">
        <v>5</v>
      </c>
      <c r="C28" s="248" t="s">
        <v>636</v>
      </c>
      <c r="D28" s="248"/>
    </row>
    <row r="29" spans="2:5" x14ac:dyDescent="0.25">
      <c r="B29" s="258" t="s">
        <v>5</v>
      </c>
      <c r="C29" s="248" t="s">
        <v>639</v>
      </c>
      <c r="D29" s="248"/>
    </row>
    <row r="30" spans="2:5" x14ac:dyDescent="0.25">
      <c r="B30" s="258" t="s">
        <v>5</v>
      </c>
      <c r="C30" s="248" t="s">
        <v>640</v>
      </c>
      <c r="D30" s="248"/>
    </row>
    <row r="31" spans="2:5" x14ac:dyDescent="0.25">
      <c r="B31" s="258" t="s">
        <v>5</v>
      </c>
      <c r="C31" s="248" t="s">
        <v>637</v>
      </c>
      <c r="D31" s="248"/>
    </row>
    <row r="32" spans="2:5" x14ac:dyDescent="0.25">
      <c r="B32" s="248" t="s">
        <v>641</v>
      </c>
    </row>
    <row r="33" spans="2:4" x14ac:dyDescent="0.25">
      <c r="B33" s="258" t="s">
        <v>5</v>
      </c>
      <c r="C33" s="248" t="s">
        <v>642</v>
      </c>
    </row>
    <row r="34" spans="2:4" x14ac:dyDescent="0.25">
      <c r="B34" s="258" t="s">
        <v>5</v>
      </c>
      <c r="C34" s="248" t="s">
        <v>643</v>
      </c>
    </row>
    <row r="35" spans="2:4" x14ac:dyDescent="0.25">
      <c r="B35" s="258" t="s">
        <v>5</v>
      </c>
      <c r="C35" s="248" t="s">
        <v>644</v>
      </c>
    </row>
    <row r="36" spans="2:4" x14ac:dyDescent="0.25">
      <c r="B36" s="258" t="s">
        <v>5</v>
      </c>
      <c r="C36" s="248" t="s">
        <v>645</v>
      </c>
    </row>
    <row r="37" spans="2:4" x14ac:dyDescent="0.25">
      <c r="B37" s="258" t="s">
        <v>5</v>
      </c>
      <c r="C37" s="248" t="s">
        <v>646</v>
      </c>
    </row>
    <row r="38" spans="2:4" x14ac:dyDescent="0.25">
      <c r="B38" s="258" t="s">
        <v>5</v>
      </c>
      <c r="C38" s="248" t="s">
        <v>647</v>
      </c>
    </row>
    <row r="40" spans="2:4" x14ac:dyDescent="0.25">
      <c r="B40" s="62" t="s">
        <v>964</v>
      </c>
    </row>
    <row r="41" spans="2:4" x14ac:dyDescent="0.25">
      <c r="B41" s="258" t="s">
        <v>5</v>
      </c>
      <c r="C41" s="248" t="s">
        <v>648</v>
      </c>
    </row>
    <row r="42" spans="2:4" x14ac:dyDescent="0.25">
      <c r="B42" s="258" t="s">
        <v>5</v>
      </c>
      <c r="C42" s="248" t="s">
        <v>649</v>
      </c>
    </row>
    <row r="43" spans="2:4" x14ac:dyDescent="0.25">
      <c r="B43" s="258" t="s">
        <v>5</v>
      </c>
      <c r="C43" s="248" t="s">
        <v>650</v>
      </c>
    </row>
    <row r="44" spans="2:4" x14ac:dyDescent="0.25">
      <c r="B44" s="258" t="s">
        <v>5</v>
      </c>
      <c r="C44" s="248" t="s">
        <v>651</v>
      </c>
    </row>
    <row r="45" spans="2:4" x14ac:dyDescent="0.25">
      <c r="B45" s="258" t="s">
        <v>5</v>
      </c>
      <c r="C45" s="248" t="s">
        <v>652</v>
      </c>
    </row>
    <row r="46" spans="2:4" x14ac:dyDescent="0.25">
      <c r="B46" s="258" t="s">
        <v>5</v>
      </c>
      <c r="C46" s="248" t="s">
        <v>653</v>
      </c>
    </row>
    <row r="47" spans="2:4" x14ac:dyDescent="0.25">
      <c r="C47" s="238" t="s">
        <v>5</v>
      </c>
      <c r="D47" s="248" t="s">
        <v>654</v>
      </c>
    </row>
    <row r="48" spans="2:4" x14ac:dyDescent="0.25">
      <c r="C48" s="238" t="s">
        <v>5</v>
      </c>
      <c r="D48" s="248" t="s">
        <v>655</v>
      </c>
    </row>
    <row r="49" spans="2:8" x14ac:dyDescent="0.25">
      <c r="C49" s="238" t="s">
        <v>5</v>
      </c>
      <c r="D49" s="248" t="s">
        <v>656</v>
      </c>
    </row>
    <row r="50" spans="2:8" x14ac:dyDescent="0.25">
      <c r="C50" s="238" t="s">
        <v>5</v>
      </c>
      <c r="D50" s="248" t="s">
        <v>657</v>
      </c>
    </row>
    <row r="51" spans="2:8" x14ac:dyDescent="0.25">
      <c r="C51" s="238" t="s">
        <v>5</v>
      </c>
      <c r="D51" s="248" t="s">
        <v>648</v>
      </c>
    </row>
    <row r="53" spans="2:8" ht="15.75" thickBot="1" x14ac:dyDescent="0.3">
      <c r="B53" s="62" t="s">
        <v>440</v>
      </c>
      <c r="C53" s="62"/>
    </row>
    <row r="54" spans="2:8" x14ac:dyDescent="0.25">
      <c r="B54" s="92" t="s">
        <v>96</v>
      </c>
      <c r="C54" s="93"/>
      <c r="D54" s="94"/>
      <c r="E54" s="94"/>
      <c r="F54" s="95"/>
    </row>
    <row r="55" spans="2:8" ht="5.0999999999999996" customHeight="1" x14ac:dyDescent="0.25">
      <c r="B55" s="52"/>
      <c r="C55" s="42"/>
      <c r="D55" s="42"/>
      <c r="E55" s="42"/>
      <c r="F55" s="53"/>
    </row>
    <row r="56" spans="2:8" x14ac:dyDescent="0.25">
      <c r="B56" s="70">
        <v>1</v>
      </c>
      <c r="C56" s="68"/>
      <c r="D56" s="150" t="s">
        <v>174</v>
      </c>
      <c r="E56" s="141">
        <v>1</v>
      </c>
      <c r="F56" s="520"/>
      <c r="H56" s="499"/>
    </row>
    <row r="57" spans="2:8" ht="5.0999999999999996" customHeight="1" x14ac:dyDescent="0.25">
      <c r="B57" s="80"/>
      <c r="C57" s="74"/>
      <c r="D57" s="151"/>
      <c r="E57" s="143"/>
      <c r="F57" s="83"/>
    </row>
    <row r="58" spans="2:8" x14ac:dyDescent="0.25">
      <c r="B58" s="70">
        <v>2</v>
      </c>
      <c r="C58" s="68"/>
      <c r="D58" s="150" t="s">
        <v>173</v>
      </c>
      <c r="E58" s="141">
        <v>2</v>
      </c>
      <c r="F58" s="521"/>
    </row>
    <row r="59" spans="2:8" ht="5.0999999999999996" customHeight="1" x14ac:dyDescent="0.25">
      <c r="B59" s="80"/>
      <c r="C59" s="74"/>
      <c r="D59" s="151"/>
      <c r="E59" s="143"/>
      <c r="F59" s="83"/>
    </row>
    <row r="60" spans="2:8" x14ac:dyDescent="0.25">
      <c r="B60" s="70">
        <v>3</v>
      </c>
      <c r="C60" s="68"/>
      <c r="D60" s="152" t="s">
        <v>172</v>
      </c>
      <c r="E60" s="141">
        <v>3</v>
      </c>
      <c r="F60" s="459" t="str">
        <f>IF(F56+F58=0,"Calculation",F56+F58)</f>
        <v>Calculation</v>
      </c>
    </row>
    <row r="61" spans="2:8" ht="5.0999999999999996" customHeight="1" x14ac:dyDescent="0.25">
      <c r="B61" s="70"/>
      <c r="C61" s="68"/>
      <c r="D61" s="150"/>
      <c r="E61" s="146"/>
      <c r="F61" s="53"/>
    </row>
    <row r="62" spans="2:8" x14ac:dyDescent="0.25">
      <c r="B62" s="96" t="s">
        <v>92</v>
      </c>
      <c r="C62" s="97"/>
      <c r="D62" s="153"/>
      <c r="E62" s="147"/>
      <c r="F62" s="99"/>
    </row>
    <row r="63" spans="2:8" ht="5.0999999999999996" customHeight="1" x14ac:dyDescent="0.25">
      <c r="B63" s="70"/>
      <c r="C63" s="68"/>
      <c r="D63" s="150"/>
      <c r="E63" s="146"/>
      <c r="F63" s="53"/>
    </row>
    <row r="64" spans="2:8" x14ac:dyDescent="0.25">
      <c r="B64" s="70">
        <v>4</v>
      </c>
      <c r="C64" s="68"/>
      <c r="D64" s="150" t="s">
        <v>171</v>
      </c>
      <c r="E64" s="141">
        <v>4</v>
      </c>
      <c r="F64" s="522"/>
    </row>
    <row r="65" spans="2:6" ht="5.0999999999999996" customHeight="1" x14ac:dyDescent="0.25">
      <c r="B65" s="80"/>
      <c r="C65" s="74"/>
      <c r="D65" s="151"/>
      <c r="E65" s="143"/>
      <c r="F65" s="83"/>
    </row>
    <row r="66" spans="2:6" x14ac:dyDescent="0.25">
      <c r="B66" s="70">
        <v>5</v>
      </c>
      <c r="C66" s="68"/>
      <c r="D66" s="150" t="s">
        <v>151</v>
      </c>
      <c r="E66" s="141">
        <v>5</v>
      </c>
      <c r="F66" s="522"/>
    </row>
    <row r="67" spans="2:6" ht="5.0999999999999996" customHeight="1" x14ac:dyDescent="0.25">
      <c r="B67" s="80"/>
      <c r="C67" s="74"/>
      <c r="D67" s="151"/>
      <c r="E67" s="143"/>
      <c r="F67" s="83"/>
    </row>
    <row r="68" spans="2:6" x14ac:dyDescent="0.25">
      <c r="B68" s="70">
        <v>6</v>
      </c>
      <c r="C68" s="68"/>
      <c r="D68" s="152" t="s">
        <v>965</v>
      </c>
      <c r="E68" s="141">
        <v>6</v>
      </c>
      <c r="F68" s="459" t="str">
        <f>IF(F64+F66=0,"Calculation",F64+F66)</f>
        <v>Calculation</v>
      </c>
    </row>
    <row r="69" spans="2:6" ht="5.0999999999999996" customHeight="1" x14ac:dyDescent="0.25">
      <c r="B69" s="52"/>
      <c r="C69" s="42"/>
      <c r="D69" s="150"/>
      <c r="E69" s="146"/>
      <c r="F69" s="460"/>
    </row>
    <row r="70" spans="2:6" ht="30" x14ac:dyDescent="0.25">
      <c r="B70" s="70">
        <v>7</v>
      </c>
      <c r="C70" s="42"/>
      <c r="D70" s="136" t="s">
        <v>194</v>
      </c>
      <c r="E70" s="141">
        <v>7</v>
      </c>
      <c r="F70" s="459" t="str">
        <f>IFERROR(F60-F68,"Calculation")</f>
        <v>Calculation</v>
      </c>
    </row>
    <row r="71" spans="2:6" ht="5.0999999999999996" customHeight="1" x14ac:dyDescent="0.25">
      <c r="B71" s="52"/>
      <c r="C71" s="42"/>
      <c r="D71" s="150"/>
      <c r="E71" s="146"/>
      <c r="F71" s="53"/>
    </row>
    <row r="72" spans="2:6" ht="46.5" customHeight="1" x14ac:dyDescent="0.25">
      <c r="B72" s="70">
        <v>8</v>
      </c>
      <c r="C72" s="42"/>
      <c r="D72" s="136" t="s">
        <v>87</v>
      </c>
      <c r="E72" s="141">
        <v>8</v>
      </c>
      <c r="F72" s="522"/>
    </row>
    <row r="73" spans="2:6" ht="5.0999999999999996" customHeight="1" x14ac:dyDescent="0.25">
      <c r="B73" s="52"/>
      <c r="C73" s="42"/>
      <c r="D73" s="150"/>
      <c r="E73" s="141"/>
      <c r="F73" s="53"/>
    </row>
    <row r="74" spans="2:6" x14ac:dyDescent="0.25">
      <c r="B74" s="70">
        <v>9</v>
      </c>
      <c r="C74" s="68"/>
      <c r="D74" s="152" t="s">
        <v>966</v>
      </c>
      <c r="E74" s="141">
        <v>9</v>
      </c>
      <c r="F74" s="468" t="str">
        <f>IFERROR(F70/F72,"Calculation")</f>
        <v>Calculation</v>
      </c>
    </row>
    <row r="75" spans="2:6" ht="5.0999999999999996" customHeight="1" thickBot="1" x14ac:dyDescent="0.3">
      <c r="B75" s="57"/>
      <c r="C75" s="58"/>
      <c r="D75" s="58"/>
      <c r="E75" s="155"/>
      <c r="F75" s="59"/>
    </row>
    <row r="76" spans="2:6" x14ac:dyDescent="0.25">
      <c r="B76" s="62"/>
      <c r="C76" s="62"/>
      <c r="E76" s="14"/>
    </row>
    <row r="77" spans="2:6" x14ac:dyDescent="0.25">
      <c r="B77" s="62"/>
      <c r="C77" s="62"/>
      <c r="E77" s="14"/>
    </row>
  </sheetData>
  <sheetProtection sheet="1" objects="1" scenarios="1" selectLockedCells="1"/>
  <mergeCells count="3">
    <mergeCell ref="B9:F9"/>
    <mergeCell ref="B11:F11"/>
    <mergeCell ref="B12:F12"/>
  </mergeCells>
  <pageMargins left="0.7" right="0.7" top="0.75" bottom="0.75" header="0.3" footer="0.3"/>
  <pageSetup paperSize="11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9B6F7-68E6-42E4-9BEF-B634471F051E}">
  <sheetPr codeName="Sheet17">
    <tabColor theme="8" tint="0.59999389629810485"/>
  </sheetPr>
  <dimension ref="B1:K97"/>
  <sheetViews>
    <sheetView showGridLines="0" showRowColHeaders="0" zoomScaleNormal="100" workbookViewId="0">
      <pane ySplit="5" topLeftCell="A24" activePane="bottomLeft" state="frozen"/>
      <selection pane="bottomLeft" activeCell="F67" sqref="F67"/>
    </sheetView>
  </sheetViews>
  <sheetFormatPr defaultRowHeight="15" x14ac:dyDescent="0.25"/>
  <cols>
    <col min="2" max="2" width="3.42578125" customWidth="1"/>
    <col min="3" max="3" width="3.42578125" style="172" customWidth="1"/>
    <col min="4" max="4" width="84.7109375" bestFit="1" customWidth="1"/>
    <col min="5" max="5" width="3.7109375" customWidth="1"/>
    <col min="6" max="8" width="12.7109375" customWidth="1"/>
    <col min="10" max="10" width="20.5703125" customWidth="1"/>
    <col min="11" max="11" width="4.5703125" customWidth="1"/>
  </cols>
  <sheetData>
    <row r="1" spans="2:11" ht="60" customHeight="1" x14ac:dyDescent="0.25">
      <c r="J1" s="248"/>
      <c r="K1" s="248"/>
    </row>
    <row r="2" spans="2:11" x14ac:dyDescent="0.25">
      <c r="J2" s="249"/>
      <c r="K2" s="248"/>
    </row>
    <row r="3" spans="2:11" s="172" customFormat="1" x14ac:dyDescent="0.25">
      <c r="J3" s="248"/>
      <c r="K3" s="248"/>
    </row>
    <row r="4" spans="2:11" s="172" customFormat="1" ht="21" x14ac:dyDescent="0.25">
      <c r="B4" s="168" t="s">
        <v>197</v>
      </c>
      <c r="C4" s="168"/>
      <c r="J4" s="248"/>
      <c r="K4" s="248"/>
    </row>
    <row r="5" spans="2:11" s="172" customFormat="1" x14ac:dyDescent="0.25">
      <c r="B5" s="169" t="s">
        <v>422</v>
      </c>
      <c r="C5" s="169"/>
    </row>
    <row r="6" spans="2:11" s="172" customFormat="1" x14ac:dyDescent="0.25"/>
    <row r="7" spans="2:11" s="172" customFormat="1" ht="92.25" customHeight="1" x14ac:dyDescent="0.25">
      <c r="C7" s="640" t="s">
        <v>359</v>
      </c>
      <c r="D7" s="640"/>
      <c r="E7" s="640"/>
      <c r="F7" s="640"/>
      <c r="G7" s="640"/>
      <c r="H7" s="640"/>
    </row>
    <row r="8" spans="2:11" s="172" customFormat="1" ht="5.0999999999999996" customHeight="1" x14ac:dyDescent="0.25"/>
    <row r="9" spans="2:11" s="172" customFormat="1" x14ac:dyDescent="0.25">
      <c r="C9" s="169" t="s">
        <v>967</v>
      </c>
    </row>
    <row r="10" spans="2:11" s="172" customFormat="1" x14ac:dyDescent="0.25">
      <c r="C10" s="162" t="s">
        <v>5</v>
      </c>
      <c r="D10" s="646" t="s">
        <v>360</v>
      </c>
      <c r="E10" s="646"/>
      <c r="F10" s="646"/>
      <c r="G10" s="646"/>
      <c r="H10" s="646"/>
    </row>
    <row r="11" spans="2:11" s="172" customFormat="1" x14ac:dyDescent="0.25">
      <c r="C11" s="162" t="s">
        <v>5</v>
      </c>
      <c r="D11" s="646" t="s">
        <v>361</v>
      </c>
      <c r="E11" s="646"/>
      <c r="F11" s="646"/>
      <c r="G11" s="646"/>
      <c r="H11" s="646"/>
    </row>
    <row r="12" spans="2:11" s="172" customFormat="1" x14ac:dyDescent="0.25">
      <c r="C12" s="162" t="s">
        <v>5</v>
      </c>
      <c r="D12" s="634" t="s">
        <v>362</v>
      </c>
      <c r="E12" s="634"/>
      <c r="F12" s="634"/>
      <c r="G12" s="634"/>
      <c r="H12" s="634"/>
    </row>
    <row r="13" spans="2:11" s="172" customFormat="1" x14ac:dyDescent="0.25">
      <c r="C13" s="162" t="s">
        <v>5</v>
      </c>
      <c r="D13" s="640" t="s">
        <v>363</v>
      </c>
      <c r="E13" s="640"/>
      <c r="F13" s="640"/>
      <c r="G13" s="640"/>
      <c r="H13" s="640"/>
    </row>
    <row r="14" spans="2:11" s="172" customFormat="1" ht="30" customHeight="1" x14ac:dyDescent="0.25">
      <c r="C14" s="162" t="s">
        <v>5</v>
      </c>
      <c r="D14" s="647" t="s">
        <v>968</v>
      </c>
      <c r="E14" s="647"/>
      <c r="F14" s="647"/>
      <c r="G14" s="647"/>
      <c r="H14" s="647"/>
    </row>
    <row r="15" spans="2:11" s="172" customFormat="1" ht="28.5" customHeight="1" x14ac:dyDescent="0.25">
      <c r="C15" s="162" t="s">
        <v>5</v>
      </c>
      <c r="D15" s="640" t="s">
        <v>364</v>
      </c>
      <c r="E15" s="640"/>
      <c r="F15" s="640"/>
      <c r="G15" s="640"/>
      <c r="H15" s="640"/>
    </row>
    <row r="16" spans="2:11" s="172" customFormat="1" ht="30" customHeight="1" x14ac:dyDescent="0.25">
      <c r="C16" s="162" t="s">
        <v>5</v>
      </c>
      <c r="D16" s="638" t="s">
        <v>365</v>
      </c>
      <c r="E16" s="638"/>
      <c r="F16" s="638"/>
      <c r="G16" s="638"/>
      <c r="H16" s="638"/>
    </row>
    <row r="17" spans="3:8" s="172" customFormat="1" x14ac:dyDescent="0.25">
      <c r="C17" s="162" t="s">
        <v>5</v>
      </c>
      <c r="D17" s="634" t="s">
        <v>366</v>
      </c>
      <c r="E17" s="634"/>
      <c r="F17" s="634"/>
      <c r="G17" s="634"/>
      <c r="H17" s="634"/>
    </row>
    <row r="18" spans="3:8" s="172" customFormat="1" x14ac:dyDescent="0.25">
      <c r="C18" s="162" t="s">
        <v>5</v>
      </c>
      <c r="D18" s="634" t="s">
        <v>367</v>
      </c>
      <c r="E18" s="634"/>
      <c r="F18" s="634"/>
      <c r="G18" s="634"/>
      <c r="H18" s="634"/>
    </row>
    <row r="19" spans="3:8" s="172" customFormat="1" x14ac:dyDescent="0.25">
      <c r="C19" s="162" t="s">
        <v>5</v>
      </c>
      <c r="D19" s="634" t="s">
        <v>368</v>
      </c>
      <c r="E19" s="634"/>
      <c r="F19" s="634"/>
      <c r="G19" s="634"/>
      <c r="H19" s="634"/>
    </row>
    <row r="20" spans="3:8" s="172" customFormat="1" x14ac:dyDescent="0.25">
      <c r="C20" s="162" t="s">
        <v>5</v>
      </c>
      <c r="D20" s="634" t="s">
        <v>369</v>
      </c>
      <c r="E20" s="634"/>
      <c r="F20" s="634"/>
      <c r="G20" s="634"/>
      <c r="H20" s="634"/>
    </row>
    <row r="21" spans="3:8" s="172" customFormat="1" x14ac:dyDescent="0.25">
      <c r="C21" s="162" t="s">
        <v>5</v>
      </c>
      <c r="D21" s="646" t="s">
        <v>370</v>
      </c>
      <c r="E21" s="646"/>
      <c r="F21" s="646"/>
      <c r="G21" s="646"/>
      <c r="H21" s="646"/>
    </row>
    <row r="22" spans="3:8" s="172" customFormat="1" x14ac:dyDescent="0.25">
      <c r="D22" s="634" t="s">
        <v>371</v>
      </c>
      <c r="E22" s="634"/>
      <c r="F22" s="634"/>
      <c r="G22" s="634"/>
      <c r="H22" s="634"/>
    </row>
    <row r="23" spans="3:8" s="172" customFormat="1" x14ac:dyDescent="0.25">
      <c r="C23" s="162"/>
      <c r="D23" s="634" t="s">
        <v>372</v>
      </c>
      <c r="E23" s="634"/>
      <c r="F23" s="634"/>
      <c r="G23" s="634"/>
      <c r="H23" s="634"/>
    </row>
    <row r="24" spans="3:8" s="172" customFormat="1" ht="30.75" customHeight="1" x14ac:dyDescent="0.25">
      <c r="D24" s="634" t="s">
        <v>373</v>
      </c>
      <c r="E24" s="634"/>
      <c r="F24" s="634"/>
      <c r="G24" s="634"/>
      <c r="H24" s="634"/>
    </row>
    <row r="25" spans="3:8" s="172" customFormat="1" x14ac:dyDescent="0.25">
      <c r="C25" s="162" t="s">
        <v>5</v>
      </c>
      <c r="D25" s="646" t="s">
        <v>374</v>
      </c>
      <c r="E25" s="646"/>
      <c r="F25" s="646"/>
      <c r="G25" s="646"/>
      <c r="H25" s="646"/>
    </row>
    <row r="26" spans="3:8" s="172" customFormat="1" x14ac:dyDescent="0.25">
      <c r="C26" s="162" t="s">
        <v>5</v>
      </c>
      <c r="D26" s="634" t="s">
        <v>375</v>
      </c>
      <c r="E26" s="634"/>
      <c r="F26" s="634"/>
      <c r="G26" s="634"/>
      <c r="H26" s="634"/>
    </row>
    <row r="27" spans="3:8" s="172" customFormat="1" x14ac:dyDescent="0.25">
      <c r="C27" s="162" t="s">
        <v>5</v>
      </c>
      <c r="D27" s="634" t="s">
        <v>376</v>
      </c>
      <c r="E27" s="634"/>
      <c r="F27" s="634"/>
      <c r="G27" s="634"/>
      <c r="H27" s="634"/>
    </row>
    <row r="28" spans="3:8" s="172" customFormat="1" x14ac:dyDescent="0.25">
      <c r="C28" s="162" t="s">
        <v>5</v>
      </c>
      <c r="D28" s="634" t="s">
        <v>377</v>
      </c>
      <c r="E28" s="634"/>
      <c r="F28" s="634"/>
      <c r="G28" s="634"/>
      <c r="H28" s="634"/>
    </row>
    <row r="29" spans="3:8" s="172" customFormat="1" x14ac:dyDescent="0.25">
      <c r="C29" s="162" t="s">
        <v>5</v>
      </c>
      <c r="D29" s="634" t="s">
        <v>378</v>
      </c>
      <c r="E29" s="634"/>
      <c r="F29" s="634"/>
      <c r="G29" s="634"/>
      <c r="H29" s="634"/>
    </row>
    <row r="30" spans="3:8" s="172" customFormat="1" x14ac:dyDescent="0.25">
      <c r="C30" s="162" t="s">
        <v>5</v>
      </c>
      <c r="D30" s="634" t="s">
        <v>379</v>
      </c>
      <c r="E30" s="634"/>
      <c r="F30" s="634"/>
      <c r="G30" s="634"/>
      <c r="H30" s="634"/>
    </row>
    <row r="31" spans="3:8" s="172" customFormat="1" x14ac:dyDescent="0.25">
      <c r="C31" s="162" t="s">
        <v>5</v>
      </c>
      <c r="D31" s="634" t="s">
        <v>380</v>
      </c>
      <c r="E31" s="634"/>
      <c r="F31" s="634"/>
      <c r="G31" s="634"/>
      <c r="H31" s="634"/>
    </row>
    <row r="32" spans="3:8" s="172" customFormat="1" ht="28.5" customHeight="1" x14ac:dyDescent="0.25">
      <c r="C32" s="162" t="s">
        <v>5</v>
      </c>
      <c r="D32" s="634" t="s">
        <v>381</v>
      </c>
      <c r="E32" s="634"/>
      <c r="F32" s="634"/>
      <c r="G32" s="634"/>
      <c r="H32" s="634"/>
    </row>
    <row r="33" spans="3:8" s="172" customFormat="1" x14ac:dyDescent="0.25">
      <c r="D33" s="172" t="s">
        <v>382</v>
      </c>
    </row>
    <row r="34" spans="3:8" s="172" customFormat="1" x14ac:dyDescent="0.25">
      <c r="C34" s="162" t="s">
        <v>5</v>
      </c>
      <c r="D34" s="634" t="s">
        <v>383</v>
      </c>
      <c r="E34" s="634"/>
      <c r="F34" s="634"/>
      <c r="G34" s="634"/>
      <c r="H34" s="634"/>
    </row>
    <row r="35" spans="3:8" s="172" customFormat="1" x14ac:dyDescent="0.25">
      <c r="C35" s="162" t="s">
        <v>5</v>
      </c>
      <c r="D35" s="634" t="s">
        <v>969</v>
      </c>
      <c r="E35" s="634"/>
      <c r="F35" s="634"/>
      <c r="G35" s="634"/>
      <c r="H35" s="634"/>
    </row>
    <row r="36" spans="3:8" s="172" customFormat="1" ht="30" customHeight="1" x14ac:dyDescent="0.25">
      <c r="C36" s="162" t="s">
        <v>5</v>
      </c>
      <c r="D36" s="635" t="s">
        <v>421</v>
      </c>
      <c r="E36" s="635"/>
      <c r="F36" s="635"/>
      <c r="G36" s="635"/>
      <c r="H36" s="635"/>
    </row>
    <row r="37" spans="3:8" s="172" customFormat="1" x14ac:dyDescent="0.25">
      <c r="C37" s="162" t="s">
        <v>5</v>
      </c>
      <c r="D37" s="634" t="s">
        <v>384</v>
      </c>
      <c r="E37" s="634"/>
      <c r="F37" s="634"/>
      <c r="G37" s="634"/>
      <c r="H37" s="634"/>
    </row>
    <row r="38" spans="3:8" s="172" customFormat="1" x14ac:dyDescent="0.25">
      <c r="C38" s="162" t="s">
        <v>5</v>
      </c>
      <c r="D38" s="634" t="s">
        <v>385</v>
      </c>
      <c r="E38" s="634"/>
      <c r="F38" s="634"/>
      <c r="G38" s="634"/>
      <c r="H38" s="634"/>
    </row>
    <row r="39" spans="3:8" s="172" customFormat="1" x14ac:dyDescent="0.25">
      <c r="C39" s="162"/>
      <c r="D39" s="633"/>
      <c r="E39" s="633"/>
      <c r="F39" s="633"/>
      <c r="G39" s="633"/>
      <c r="H39" s="633"/>
    </row>
    <row r="40" spans="3:8" s="172" customFormat="1" x14ac:dyDescent="0.25">
      <c r="C40" s="627" t="s">
        <v>970</v>
      </c>
      <c r="D40" s="627"/>
    </row>
    <row r="41" spans="3:8" s="172" customFormat="1" ht="30" customHeight="1" x14ac:dyDescent="0.25">
      <c r="C41" s="162" t="s">
        <v>5</v>
      </c>
      <c r="D41" s="640" t="s">
        <v>386</v>
      </c>
      <c r="E41" s="640"/>
      <c r="F41" s="640"/>
      <c r="G41" s="640"/>
      <c r="H41" s="640"/>
    </row>
    <row r="42" spans="3:8" s="172" customFormat="1" x14ac:dyDescent="0.25">
      <c r="C42" s="162" t="s">
        <v>5</v>
      </c>
      <c r="D42" s="640" t="s">
        <v>388</v>
      </c>
      <c r="E42" s="640"/>
      <c r="F42" s="640"/>
      <c r="G42" s="640"/>
      <c r="H42" s="640"/>
    </row>
    <row r="43" spans="3:8" s="172" customFormat="1" x14ac:dyDescent="0.25">
      <c r="C43" s="162" t="s">
        <v>5</v>
      </c>
      <c r="D43" s="640" t="s">
        <v>387</v>
      </c>
      <c r="E43" s="640"/>
      <c r="F43" s="640"/>
      <c r="G43" s="640"/>
      <c r="H43" s="640"/>
    </row>
    <row r="44" spans="3:8" s="172" customFormat="1" x14ac:dyDescent="0.25">
      <c r="C44" s="162" t="s">
        <v>5</v>
      </c>
      <c r="D44" s="648" t="s">
        <v>389</v>
      </c>
      <c r="E44" s="648"/>
      <c r="F44" s="648"/>
      <c r="G44" s="648"/>
      <c r="H44" s="648"/>
    </row>
    <row r="45" spans="3:8" s="172" customFormat="1" x14ac:dyDescent="0.25">
      <c r="C45" s="162" t="s">
        <v>5</v>
      </c>
      <c r="D45" s="640" t="s">
        <v>390</v>
      </c>
      <c r="E45" s="640"/>
      <c r="F45" s="640"/>
      <c r="G45" s="640"/>
      <c r="H45" s="640"/>
    </row>
    <row r="46" spans="3:8" s="172" customFormat="1" x14ac:dyDescent="0.25">
      <c r="C46" s="162" t="s">
        <v>5</v>
      </c>
      <c r="D46" s="640" t="s">
        <v>391</v>
      </c>
      <c r="E46" s="640"/>
      <c r="F46" s="640"/>
      <c r="G46" s="640"/>
      <c r="H46" s="640"/>
    </row>
    <row r="47" spans="3:8" s="172" customFormat="1" x14ac:dyDescent="0.25">
      <c r="C47" s="162" t="s">
        <v>5</v>
      </c>
      <c r="D47" s="648" t="s">
        <v>392</v>
      </c>
      <c r="E47" s="648"/>
      <c r="F47" s="648"/>
      <c r="G47" s="648"/>
      <c r="H47" s="648"/>
    </row>
    <row r="48" spans="3:8" s="172" customFormat="1" x14ac:dyDescent="0.25">
      <c r="C48" s="162" t="s">
        <v>5</v>
      </c>
      <c r="D48" s="640" t="s">
        <v>393</v>
      </c>
      <c r="E48" s="640"/>
      <c r="F48" s="640"/>
      <c r="G48" s="640"/>
      <c r="H48" s="640"/>
    </row>
    <row r="49" spans="2:8" s="172" customFormat="1" x14ac:dyDescent="0.25">
      <c r="C49" s="162" t="s">
        <v>5</v>
      </c>
      <c r="D49" s="640" t="s">
        <v>394</v>
      </c>
      <c r="E49" s="640"/>
      <c r="F49" s="640"/>
      <c r="G49" s="640"/>
      <c r="H49" s="640"/>
    </row>
    <row r="50" spans="2:8" s="172" customFormat="1" x14ac:dyDescent="0.25">
      <c r="C50" s="162" t="s">
        <v>5</v>
      </c>
      <c r="D50" s="640" t="s">
        <v>395</v>
      </c>
      <c r="E50" s="640"/>
      <c r="F50" s="640"/>
      <c r="G50" s="640"/>
      <c r="H50" s="640"/>
    </row>
    <row r="51" spans="2:8" s="172" customFormat="1" x14ac:dyDescent="0.25">
      <c r="C51" s="162" t="s">
        <v>5</v>
      </c>
      <c r="D51" s="640" t="s">
        <v>396</v>
      </c>
      <c r="E51" s="640"/>
      <c r="F51" s="640"/>
      <c r="G51" s="640"/>
      <c r="H51" s="640"/>
    </row>
    <row r="52" spans="2:8" s="172" customFormat="1" x14ac:dyDescent="0.25">
      <c r="C52" s="162" t="s">
        <v>5</v>
      </c>
      <c r="D52" s="640" t="s">
        <v>397</v>
      </c>
      <c r="E52" s="640"/>
      <c r="F52" s="640"/>
      <c r="G52" s="640"/>
      <c r="H52" s="640"/>
    </row>
    <row r="53" spans="2:8" s="172" customFormat="1" x14ac:dyDescent="0.25">
      <c r="C53" s="162" t="s">
        <v>5</v>
      </c>
      <c r="D53" s="640" t="s">
        <v>398</v>
      </c>
      <c r="E53" s="640"/>
      <c r="F53" s="640"/>
      <c r="G53" s="640"/>
      <c r="H53" s="640"/>
    </row>
    <row r="54" spans="2:8" s="172" customFormat="1" x14ac:dyDescent="0.25">
      <c r="C54" s="162" t="s">
        <v>5</v>
      </c>
      <c r="D54" s="640" t="s">
        <v>399</v>
      </c>
      <c r="E54" s="640"/>
      <c r="F54" s="640"/>
      <c r="G54" s="640"/>
      <c r="H54" s="640"/>
    </row>
    <row r="55" spans="2:8" s="172" customFormat="1" ht="29.25" customHeight="1" x14ac:dyDescent="0.25">
      <c r="C55" s="162" t="s">
        <v>5</v>
      </c>
      <c r="D55" s="640" t="s">
        <v>400</v>
      </c>
      <c r="E55" s="640"/>
      <c r="F55" s="640"/>
      <c r="G55" s="640"/>
      <c r="H55" s="640"/>
    </row>
    <row r="56" spans="2:8" s="172" customFormat="1" x14ac:dyDescent="0.25">
      <c r="C56" s="162" t="s">
        <v>5</v>
      </c>
      <c r="D56" s="640" t="s">
        <v>401</v>
      </c>
      <c r="E56" s="640"/>
      <c r="F56" s="640"/>
      <c r="G56" s="640"/>
      <c r="H56" s="640"/>
    </row>
    <row r="57" spans="2:8" s="172" customFormat="1" x14ac:dyDescent="0.25">
      <c r="C57" s="162" t="s">
        <v>5</v>
      </c>
      <c r="D57" s="640" t="s">
        <v>971</v>
      </c>
      <c r="E57" s="640"/>
      <c r="F57" s="640"/>
      <c r="G57" s="640"/>
      <c r="H57" s="640"/>
    </row>
    <row r="58" spans="2:8" s="172" customFormat="1" ht="28.5" customHeight="1" x14ac:dyDescent="0.25">
      <c r="C58" s="162" t="s">
        <v>5</v>
      </c>
      <c r="D58" s="648" t="s">
        <v>402</v>
      </c>
      <c r="E58" s="648"/>
      <c r="F58" s="648"/>
      <c r="G58" s="648"/>
      <c r="H58" s="648"/>
    </row>
    <row r="59" spans="2:8" s="172" customFormat="1" x14ac:dyDescent="0.25">
      <c r="C59" s="162" t="s">
        <v>5</v>
      </c>
      <c r="D59" s="648" t="s">
        <v>403</v>
      </c>
      <c r="E59" s="648"/>
      <c r="F59" s="648"/>
      <c r="G59" s="648"/>
      <c r="H59" s="648"/>
    </row>
    <row r="60" spans="2:8" s="172" customFormat="1" x14ac:dyDescent="0.25">
      <c r="C60" s="162" t="s">
        <v>5</v>
      </c>
      <c r="D60" s="640" t="s">
        <v>404</v>
      </c>
      <c r="E60" s="640"/>
      <c r="F60" s="640"/>
      <c r="G60" s="640"/>
      <c r="H60" s="640"/>
    </row>
    <row r="61" spans="2:8" s="172" customFormat="1" x14ac:dyDescent="0.25">
      <c r="C61" s="162" t="s">
        <v>5</v>
      </c>
      <c r="D61" s="640" t="s">
        <v>405</v>
      </c>
      <c r="E61" s="640"/>
      <c r="F61" s="640"/>
      <c r="G61" s="640"/>
      <c r="H61" s="640"/>
    </row>
    <row r="62" spans="2:8" s="172" customFormat="1" x14ac:dyDescent="0.25">
      <c r="C62" s="162" t="s">
        <v>5</v>
      </c>
      <c r="D62" s="640" t="s">
        <v>406</v>
      </c>
      <c r="E62" s="640"/>
      <c r="F62" s="640"/>
      <c r="G62" s="640"/>
      <c r="H62" s="640"/>
    </row>
    <row r="63" spans="2:8" s="248" customFormat="1" x14ac:dyDescent="0.25">
      <c r="C63" s="238"/>
      <c r="D63" s="240"/>
      <c r="E63" s="240"/>
      <c r="F63" s="240"/>
      <c r="G63" s="240"/>
      <c r="H63" s="240"/>
    </row>
    <row r="64" spans="2:8" ht="15.75" thickBot="1" x14ac:dyDescent="0.3">
      <c r="B64" s="62" t="s">
        <v>177</v>
      </c>
      <c r="C64" s="62"/>
    </row>
    <row r="65" spans="2:10" ht="60" x14ac:dyDescent="0.25">
      <c r="B65" s="133"/>
      <c r="C65" s="134"/>
      <c r="D65" s="134"/>
      <c r="E65" s="135"/>
      <c r="F65" s="131" t="s">
        <v>176</v>
      </c>
      <c r="G65" s="131" t="s">
        <v>195</v>
      </c>
      <c r="H65" s="132" t="s">
        <v>196</v>
      </c>
    </row>
    <row r="66" spans="2:10" ht="5.0999999999999996" customHeight="1" x14ac:dyDescent="0.25">
      <c r="B66" s="52"/>
      <c r="C66" s="42"/>
      <c r="D66" s="42"/>
      <c r="E66" s="42"/>
      <c r="F66" s="118"/>
      <c r="G66" s="118"/>
      <c r="H66" s="86"/>
    </row>
    <row r="67" spans="2:10" ht="18.75" customHeight="1" x14ac:dyDescent="0.25">
      <c r="B67" s="70">
        <v>1</v>
      </c>
      <c r="C67" s="649" t="s">
        <v>972</v>
      </c>
      <c r="D67" s="649"/>
      <c r="E67" s="141">
        <v>1</v>
      </c>
      <c r="F67" s="517"/>
      <c r="G67" s="517"/>
      <c r="H67" s="430" t="str">
        <f>IF(F67-G67=0,"Calculation",F67-G67)</f>
        <v>Calculation</v>
      </c>
      <c r="J67" s="499"/>
    </row>
    <row r="68" spans="2:10" ht="5.0999999999999996" customHeight="1" x14ac:dyDescent="0.25">
      <c r="B68" s="80"/>
      <c r="C68" s="179"/>
      <c r="D68" s="151"/>
      <c r="E68" s="143"/>
      <c r="F68" s="89"/>
      <c r="G68" s="90"/>
      <c r="H68" s="463"/>
    </row>
    <row r="69" spans="2:10" x14ac:dyDescent="0.25">
      <c r="B69" s="70">
        <v>2</v>
      </c>
      <c r="C69" s="650" t="s">
        <v>973</v>
      </c>
      <c r="D69" s="650"/>
      <c r="E69" s="141">
        <v>2</v>
      </c>
      <c r="F69" s="523"/>
      <c r="G69" s="523"/>
      <c r="H69" s="429" t="str">
        <f>IF(F69-G69=0,"Calculation",F69-G69)</f>
        <v>Calculation</v>
      </c>
    </row>
    <row r="70" spans="2:10" ht="5.0999999999999996" customHeight="1" x14ac:dyDescent="0.25">
      <c r="B70" s="52"/>
      <c r="C70" s="42"/>
      <c r="D70" s="150"/>
      <c r="E70" s="141"/>
      <c r="F70" s="118"/>
      <c r="G70" s="118"/>
      <c r="H70" s="86"/>
    </row>
    <row r="71" spans="2:10" x14ac:dyDescent="0.25">
      <c r="B71" s="70">
        <v>3</v>
      </c>
      <c r="C71" s="650" t="s">
        <v>175</v>
      </c>
      <c r="D71" s="650"/>
      <c r="E71" s="141">
        <v>3</v>
      </c>
      <c r="F71" s="406" t="str">
        <f>IF(F67-F69=0,"Calculation",F67-F69)</f>
        <v>Calculation</v>
      </c>
      <c r="G71" s="406" t="str">
        <f>IF(G67-G69=0,"Calculation",G67-G69)</f>
        <v>Calculation</v>
      </c>
      <c r="H71" s="429" t="str">
        <f>IFERROR(IF(H67-H69=0,"Calculation",H67-H69),"Calculation")</f>
        <v>Calculation</v>
      </c>
    </row>
    <row r="72" spans="2:10" ht="5.0999999999999996" customHeight="1" x14ac:dyDescent="0.25">
      <c r="B72" s="52"/>
      <c r="C72" s="42"/>
      <c r="D72" s="150"/>
      <c r="E72" s="141"/>
      <c r="F72" s="118"/>
      <c r="G72" s="118"/>
      <c r="H72" s="86"/>
    </row>
    <row r="73" spans="2:10" ht="44.25" customHeight="1" x14ac:dyDescent="0.25">
      <c r="B73" s="70">
        <v>4</v>
      </c>
      <c r="C73" s="651" t="s">
        <v>974</v>
      </c>
      <c r="D73" s="651"/>
      <c r="E73" s="141">
        <v>4</v>
      </c>
      <c r="F73" s="122"/>
      <c r="G73" s="122"/>
      <c r="H73" s="524"/>
    </row>
    <row r="74" spans="2:10" ht="5.0999999999999996" customHeight="1" x14ac:dyDescent="0.25">
      <c r="B74" s="52"/>
      <c r="C74" s="42"/>
      <c r="D74" s="150"/>
      <c r="E74" s="141"/>
      <c r="F74" s="122"/>
      <c r="G74" s="122"/>
      <c r="H74" s="86"/>
    </row>
    <row r="75" spans="2:10" x14ac:dyDescent="0.25">
      <c r="B75" s="70">
        <v>5</v>
      </c>
      <c r="C75" s="652" t="s">
        <v>975</v>
      </c>
      <c r="D75" s="652"/>
      <c r="E75" s="141">
        <v>5</v>
      </c>
      <c r="F75" s="122"/>
      <c r="G75" s="122"/>
      <c r="H75" s="430" t="str">
        <f>IFERROR(H71/H73,"Calculation")</f>
        <v>Calculation</v>
      </c>
    </row>
    <row r="76" spans="2:10" ht="5.0999999999999996" customHeight="1" thickBot="1" x14ac:dyDescent="0.3">
      <c r="B76" s="57"/>
      <c r="C76" s="58"/>
      <c r="D76" s="58"/>
      <c r="E76" s="130"/>
      <c r="F76" s="58"/>
      <c r="G76" s="58"/>
      <c r="H76" s="59"/>
    </row>
    <row r="77" spans="2:10" x14ac:dyDescent="0.25">
      <c r="B77" s="62"/>
      <c r="C77" s="62"/>
      <c r="D77" s="46"/>
      <c r="E77" s="14"/>
    </row>
    <row r="79" spans="2:10" x14ac:dyDescent="0.25">
      <c r="B79" s="62"/>
      <c r="C79" s="62"/>
      <c r="E79" s="14"/>
    </row>
    <row r="81" spans="2:7" x14ac:dyDescent="0.25">
      <c r="B81" s="62"/>
      <c r="C81" s="62"/>
      <c r="E81" s="14"/>
    </row>
    <row r="83" spans="2:7" x14ac:dyDescent="0.25">
      <c r="B83" s="62"/>
      <c r="C83" s="62"/>
      <c r="E83" s="14"/>
    </row>
    <row r="85" spans="2:7" x14ac:dyDescent="0.25">
      <c r="B85" s="62"/>
      <c r="C85" s="62"/>
      <c r="E85" s="14"/>
    </row>
    <row r="87" spans="2:7" x14ac:dyDescent="0.25">
      <c r="B87" s="62"/>
      <c r="C87" s="62"/>
      <c r="D87" s="45"/>
      <c r="E87" s="14"/>
    </row>
    <row r="89" spans="2:7" x14ac:dyDescent="0.25">
      <c r="B89" s="62"/>
      <c r="C89" s="62"/>
      <c r="D89" s="46"/>
      <c r="E89" s="14"/>
    </row>
    <row r="90" spans="2:7" x14ac:dyDescent="0.25">
      <c r="B90" s="62"/>
      <c r="C90" s="62"/>
    </row>
    <row r="91" spans="2:7" x14ac:dyDescent="0.25">
      <c r="B91" s="62"/>
      <c r="C91" s="62"/>
      <c r="D91" s="45"/>
      <c r="E91" s="14"/>
      <c r="F91" s="66"/>
      <c r="G91" s="66"/>
    </row>
    <row r="92" spans="2:7" x14ac:dyDescent="0.25">
      <c r="F92" s="66"/>
      <c r="G92" s="66"/>
    </row>
    <row r="93" spans="2:7" x14ac:dyDescent="0.25">
      <c r="F93" s="65"/>
      <c r="G93" s="65"/>
    </row>
    <row r="95" spans="2:7" x14ac:dyDescent="0.25">
      <c r="B95" s="62"/>
      <c r="C95" s="62"/>
    </row>
    <row r="97" spans="6:6" x14ac:dyDescent="0.25">
      <c r="F97" s="63"/>
    </row>
  </sheetData>
  <sheetProtection sheet="1" objects="1" scenarios="1" selectLockedCells="1"/>
  <mergeCells count="58">
    <mergeCell ref="C7:H7"/>
    <mergeCell ref="C40:D40"/>
    <mergeCell ref="D41:H41"/>
    <mergeCell ref="D42:H42"/>
    <mergeCell ref="D43:H43"/>
    <mergeCell ref="D30:H30"/>
    <mergeCell ref="D19:H19"/>
    <mergeCell ref="D20:H20"/>
    <mergeCell ref="D21:H21"/>
    <mergeCell ref="D22:H22"/>
    <mergeCell ref="D23:H23"/>
    <mergeCell ref="D24:H24"/>
    <mergeCell ref="D25:H25"/>
    <mergeCell ref="D26:H26"/>
    <mergeCell ref="D27:H27"/>
    <mergeCell ref="D28:H28"/>
    <mergeCell ref="C67:D67"/>
    <mergeCell ref="C69:D69"/>
    <mergeCell ref="C71:D71"/>
    <mergeCell ref="C73:D73"/>
    <mergeCell ref="C75:D75"/>
    <mergeCell ref="D55:H55"/>
    <mergeCell ref="D44:H44"/>
    <mergeCell ref="D45:H45"/>
    <mergeCell ref="D46:H46"/>
    <mergeCell ref="D47:H47"/>
    <mergeCell ref="D48:H48"/>
    <mergeCell ref="D49:H49"/>
    <mergeCell ref="D50:H50"/>
    <mergeCell ref="D51:H51"/>
    <mergeCell ref="D52:H52"/>
    <mergeCell ref="D53:H53"/>
    <mergeCell ref="D54:H54"/>
    <mergeCell ref="D62:H62"/>
    <mergeCell ref="D10:H10"/>
    <mergeCell ref="D11:H11"/>
    <mergeCell ref="D12:H12"/>
    <mergeCell ref="D13:H13"/>
    <mergeCell ref="D14:H14"/>
    <mergeCell ref="D15:H15"/>
    <mergeCell ref="D16:H16"/>
    <mergeCell ref="D17:H17"/>
    <mergeCell ref="D18:H18"/>
    <mergeCell ref="D56:H56"/>
    <mergeCell ref="D57:H57"/>
    <mergeCell ref="D58:H58"/>
    <mergeCell ref="D59:H59"/>
    <mergeCell ref="D60:H60"/>
    <mergeCell ref="D61:H61"/>
    <mergeCell ref="D29:H29"/>
    <mergeCell ref="D38:H38"/>
    <mergeCell ref="D39:H39"/>
    <mergeCell ref="D31:H31"/>
    <mergeCell ref="D32:H32"/>
    <mergeCell ref="D34:H34"/>
    <mergeCell ref="D35:H35"/>
    <mergeCell ref="D36:H36"/>
    <mergeCell ref="D37:H37"/>
  </mergeCells>
  <pageMargins left="0.7" right="0.7" top="0.75" bottom="0.75" header="0.3" footer="0.3"/>
  <pageSetup paperSize="11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BCF30-CC5A-4314-AEE9-56ED8D3F92D2}">
  <sheetPr codeName="Sheet4">
    <tabColor rgb="FFFFFF00"/>
    <pageSetUpPr fitToPage="1"/>
  </sheetPr>
  <dimension ref="A2:O16"/>
  <sheetViews>
    <sheetView showGridLines="0" showRowColHeaders="0" tabSelected="1" showOutlineSymbols="0" showWhiteSpace="0" zoomScaleNormal="100" workbookViewId="0"/>
  </sheetViews>
  <sheetFormatPr defaultColWidth="9.28515625" defaultRowHeight="15" x14ac:dyDescent="0.2"/>
  <cols>
    <col min="1" max="1" width="3.7109375" style="6" customWidth="1"/>
    <col min="2" max="2" width="3.42578125" style="6" customWidth="1"/>
    <col min="3" max="3" width="11.7109375" style="6" customWidth="1"/>
    <col min="4" max="4" width="19.7109375" style="6" customWidth="1"/>
    <col min="5" max="5" width="22.42578125" style="6" customWidth="1"/>
    <col min="6" max="13" width="9.28515625" style="6"/>
    <col min="14" max="14" width="6" style="6" customWidth="1"/>
    <col min="15" max="16384" width="9.28515625" style="5"/>
  </cols>
  <sheetData>
    <row r="2" spans="2:15" x14ac:dyDescent="0.2">
      <c r="M2" s="7"/>
    </row>
    <row r="3" spans="2:15" x14ac:dyDescent="0.2">
      <c r="M3" s="7"/>
    </row>
    <row r="4" spans="2:15" ht="15.75" x14ac:dyDescent="0.25">
      <c r="B4" s="32"/>
      <c r="M4" s="7"/>
    </row>
    <row r="5" spans="2:15" x14ac:dyDescent="0.2">
      <c r="D5" s="12"/>
    </row>
    <row r="8" spans="2:15" ht="15.75" x14ac:dyDescent="0.25">
      <c r="J8" s="35"/>
      <c r="M8" s="33"/>
    </row>
    <row r="9" spans="2:15" ht="32.25" x14ac:dyDescent="0.5">
      <c r="B9" s="34" t="s">
        <v>61</v>
      </c>
    </row>
    <row r="10" spans="2:15" ht="30" customHeight="1" x14ac:dyDescent="0.5">
      <c r="B10" s="34" t="s">
        <v>62</v>
      </c>
      <c r="C10" s="31"/>
      <c r="D10" s="31"/>
      <c r="H10" s="8"/>
      <c r="I10" s="8"/>
      <c r="J10" s="8"/>
      <c r="K10" s="8"/>
      <c r="L10" s="8"/>
      <c r="O10" s="15"/>
    </row>
    <row r="11" spans="2:15" ht="8.25" customHeight="1" x14ac:dyDescent="0.3">
      <c r="B11" s="10"/>
      <c r="C11" s="10"/>
      <c r="D11" s="10"/>
      <c r="E11" s="8"/>
      <c r="F11" s="8"/>
      <c r="G11" s="8"/>
      <c r="H11" s="8"/>
      <c r="I11" s="8"/>
      <c r="J11" s="8"/>
      <c r="K11" s="8"/>
      <c r="L11" s="8"/>
    </row>
    <row r="12" spans="2:15" ht="117" customHeight="1" x14ac:dyDescent="0.2">
      <c r="B12" s="577" t="s">
        <v>732</v>
      </c>
      <c r="C12" s="578"/>
      <c r="D12" s="578"/>
      <c r="E12" s="578"/>
      <c r="F12" s="578"/>
      <c r="G12" s="578"/>
      <c r="H12" s="578"/>
      <c r="I12" s="578"/>
      <c r="J12" s="578"/>
      <c r="K12" s="578"/>
      <c r="L12" s="578"/>
      <c r="M12" s="578"/>
      <c r="O12" s="13"/>
    </row>
    <row r="13" spans="2:15" ht="7.5" customHeight="1" x14ac:dyDescent="0.3">
      <c r="B13" s="343"/>
      <c r="C13" s="343"/>
      <c r="D13" s="343"/>
      <c r="E13" s="344"/>
      <c r="F13" s="344"/>
      <c r="G13" s="344"/>
      <c r="H13" s="344"/>
      <c r="I13" s="344"/>
      <c r="J13" s="344"/>
      <c r="K13" s="344"/>
      <c r="L13" s="344"/>
      <c r="M13" s="345"/>
    </row>
    <row r="14" spans="2:15" ht="52.15" customHeight="1" x14ac:dyDescent="0.2">
      <c r="B14" s="577" t="s">
        <v>733</v>
      </c>
      <c r="C14" s="578"/>
      <c r="D14" s="578"/>
      <c r="E14" s="578"/>
      <c r="F14" s="578"/>
      <c r="G14" s="578"/>
      <c r="H14" s="578"/>
      <c r="I14" s="578"/>
      <c r="J14" s="578"/>
      <c r="K14" s="578"/>
      <c r="L14" s="578"/>
      <c r="M14" s="578"/>
    </row>
    <row r="15" spans="2:15" x14ac:dyDescent="0.2">
      <c r="B15" s="345"/>
      <c r="C15" s="345"/>
      <c r="D15" s="345"/>
      <c r="E15" s="345"/>
      <c r="F15" s="345"/>
      <c r="G15" s="345"/>
      <c r="H15" s="345"/>
      <c r="I15" s="345"/>
      <c r="J15" s="345"/>
      <c r="K15" s="345"/>
      <c r="L15" s="345"/>
      <c r="M15" s="345"/>
    </row>
    <row r="16" spans="2:15" ht="60" customHeight="1" x14ac:dyDescent="0.2">
      <c r="B16" s="577" t="s">
        <v>944</v>
      </c>
      <c r="C16" s="578"/>
      <c r="D16" s="578"/>
      <c r="E16" s="578"/>
      <c r="F16" s="578"/>
      <c r="G16" s="578"/>
      <c r="H16" s="578"/>
      <c r="I16" s="578"/>
      <c r="J16" s="578"/>
      <c r="K16" s="578"/>
      <c r="L16" s="578"/>
      <c r="M16" s="578"/>
    </row>
  </sheetData>
  <sheetProtection sheet="1" objects="1" scenarios="1"/>
  <mergeCells count="3">
    <mergeCell ref="B12:M12"/>
    <mergeCell ref="B14:M14"/>
    <mergeCell ref="B16:M16"/>
  </mergeCells>
  <pageMargins left="0.7" right="0.7" top="0.25" bottom="0.75" header="0.25" footer="0.3"/>
  <pageSetup scale="65" fitToHeight="0" orientation="portrait" horizontalDpi="1200" verticalDpi="1200" r:id="rId1"/>
  <headerFooter>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5D0B9-D54A-4A80-AB09-DC6F85FB39CB}">
  <sheetPr codeName="Sheet18">
    <tabColor theme="5" tint="0.59999389629810485"/>
  </sheetPr>
  <dimension ref="A1:K49"/>
  <sheetViews>
    <sheetView showGridLines="0" showRowColHeaders="0" zoomScaleNormal="100" workbookViewId="0">
      <pane ySplit="5" topLeftCell="A6" activePane="bottomLeft" state="frozen"/>
      <selection activeCell="A6" sqref="A6"/>
      <selection pane="bottomLeft" activeCell="A6" sqref="A6"/>
    </sheetView>
  </sheetViews>
  <sheetFormatPr defaultRowHeight="15" outlineLevelRow="1" x14ac:dyDescent="0.25"/>
  <cols>
    <col min="2" max="2" width="4.7109375" customWidth="1"/>
    <col min="3" max="3" width="2.28515625" customWidth="1"/>
    <col min="4" max="4" width="99.7109375" customWidth="1"/>
    <col min="5" max="5" width="3.7109375" customWidth="1"/>
    <col min="6" max="8" width="15.5703125" customWidth="1"/>
    <col min="10" max="10" width="18.28515625" bestFit="1" customWidth="1"/>
  </cols>
  <sheetData>
    <row r="1" spans="1:11" s="172" customFormat="1" ht="60" customHeight="1" x14ac:dyDescent="0.25">
      <c r="H1" s="237"/>
      <c r="J1" s="248"/>
      <c r="K1" s="248"/>
    </row>
    <row r="2" spans="1:11" s="172" customFormat="1" x14ac:dyDescent="0.25">
      <c r="H2" s="237"/>
      <c r="J2" s="249"/>
      <c r="K2" s="248"/>
    </row>
    <row r="3" spans="1:11" s="172" customFormat="1" x14ac:dyDescent="0.25">
      <c r="H3" s="237"/>
      <c r="J3" s="248"/>
      <c r="K3" s="248"/>
    </row>
    <row r="4" spans="1:11" ht="21" x14ac:dyDescent="0.25">
      <c r="B4" s="168" t="s">
        <v>457</v>
      </c>
      <c r="J4" s="248"/>
      <c r="K4" s="248"/>
    </row>
    <row r="5" spans="1:11" s="248" customFormat="1" x14ac:dyDescent="0.25">
      <c r="B5" s="62" t="s">
        <v>660</v>
      </c>
    </row>
    <row r="6" spans="1:11" x14ac:dyDescent="0.25">
      <c r="A6" s="486"/>
    </row>
    <row r="7" spans="1:11" ht="18.75" x14ac:dyDescent="0.3">
      <c r="B7" s="166" t="s">
        <v>461</v>
      </c>
    </row>
    <row r="8" spans="1:11" ht="45" customHeight="1" x14ac:dyDescent="0.25">
      <c r="B8" s="644" t="s">
        <v>459</v>
      </c>
      <c r="C8" s="644"/>
      <c r="D8" s="644"/>
      <c r="E8" s="644"/>
      <c r="F8" s="644"/>
      <c r="G8" s="644"/>
      <c r="H8" s="644"/>
    </row>
    <row r="9" spans="1:11" ht="60" customHeight="1" x14ac:dyDescent="0.25">
      <c r="B9" s="634" t="s">
        <v>976</v>
      </c>
      <c r="C9" s="634"/>
      <c r="D9" s="634"/>
      <c r="E9" s="634"/>
      <c r="F9" s="634"/>
      <c r="G9" s="634"/>
      <c r="H9" s="634"/>
    </row>
    <row r="10" spans="1:11" ht="45" customHeight="1" x14ac:dyDescent="0.25">
      <c r="B10" s="634" t="s">
        <v>462</v>
      </c>
      <c r="C10" s="634"/>
      <c r="D10" s="634"/>
      <c r="E10" s="634"/>
      <c r="F10" s="634"/>
      <c r="G10" s="634"/>
      <c r="H10" s="634"/>
    </row>
    <row r="11" spans="1:11" ht="45" customHeight="1" x14ac:dyDescent="0.25">
      <c r="B11" s="634" t="s">
        <v>977</v>
      </c>
      <c r="C11" s="634"/>
      <c r="D11" s="634"/>
      <c r="E11" s="634"/>
      <c r="F11" s="634"/>
      <c r="G11" s="634"/>
      <c r="H11" s="634"/>
    </row>
    <row r="13" spans="1:11" x14ac:dyDescent="0.25">
      <c r="B13" s="62" t="s">
        <v>978</v>
      </c>
    </row>
    <row r="14" spans="1:11" x14ac:dyDescent="0.25">
      <c r="B14" s="630" t="s">
        <v>982</v>
      </c>
      <c r="C14" s="630"/>
      <c r="D14" s="630"/>
      <c r="E14" s="630"/>
      <c r="F14" s="630"/>
      <c r="G14" s="630"/>
      <c r="H14" s="630"/>
      <c r="J14" s="3"/>
    </row>
    <row r="15" spans="1:11" x14ac:dyDescent="0.25">
      <c r="B15" s="248" t="s">
        <v>979</v>
      </c>
    </row>
    <row r="16" spans="1:11" x14ac:dyDescent="0.25">
      <c r="B16" s="248" t="s">
        <v>980</v>
      </c>
    </row>
    <row r="17" spans="2:9" x14ac:dyDescent="0.25">
      <c r="B17" t="s">
        <v>981</v>
      </c>
    </row>
    <row r="18" spans="2:9" ht="15.75" thickBot="1" x14ac:dyDescent="0.3">
      <c r="B18" s="248" t="s">
        <v>983</v>
      </c>
    </row>
    <row r="19" spans="2:9" x14ac:dyDescent="0.25">
      <c r="B19" s="50"/>
      <c r="C19" s="11"/>
      <c r="D19" s="11"/>
      <c r="E19" s="11"/>
      <c r="F19" s="11"/>
      <c r="G19" s="11"/>
      <c r="H19" s="51"/>
      <c r="I19" s="248"/>
    </row>
    <row r="20" spans="2:9" ht="45" x14ac:dyDescent="0.25">
      <c r="B20" s="52"/>
      <c r="C20" s="42"/>
      <c r="D20" s="42"/>
      <c r="E20" s="42"/>
      <c r="F20" s="256" t="s">
        <v>584</v>
      </c>
      <c r="G20" s="256" t="s">
        <v>585</v>
      </c>
      <c r="H20" s="257" t="s">
        <v>586</v>
      </c>
    </row>
    <row r="21" spans="2:9" x14ac:dyDescent="0.25">
      <c r="B21" s="52"/>
      <c r="C21" s="42" t="s">
        <v>554</v>
      </c>
      <c r="D21" s="42"/>
      <c r="E21" s="42"/>
      <c r="F21" s="527"/>
      <c r="G21" s="528"/>
      <c r="H21" s="253" t="str">
        <f>IF(F21-G21=0,"Calculation",MAX(F21-G21,0))</f>
        <v>Calculation</v>
      </c>
    </row>
    <row r="22" spans="2:9" x14ac:dyDescent="0.25">
      <c r="B22" s="52"/>
      <c r="C22" s="42" t="s">
        <v>553</v>
      </c>
      <c r="D22" s="42"/>
      <c r="E22" s="42"/>
      <c r="F22" s="529"/>
      <c r="G22" s="530"/>
      <c r="H22" s="253" t="str">
        <f t="shared" ref="H22:H47" si="0">IF(F22-G22=0,"Calculation",MAX(F22-G22,0))</f>
        <v>Calculation</v>
      </c>
    </row>
    <row r="23" spans="2:9" x14ac:dyDescent="0.25">
      <c r="B23" s="52"/>
      <c r="C23" s="42" t="s">
        <v>549</v>
      </c>
      <c r="D23" s="42"/>
      <c r="E23" s="42"/>
      <c r="F23" s="529"/>
      <c r="G23" s="530"/>
      <c r="H23" s="253" t="str">
        <f t="shared" si="0"/>
        <v>Calculation</v>
      </c>
    </row>
    <row r="24" spans="2:9" x14ac:dyDescent="0.25">
      <c r="B24" s="52"/>
      <c r="C24" s="42" t="s">
        <v>550</v>
      </c>
      <c r="D24" s="42"/>
      <c r="E24" s="42"/>
      <c r="F24" s="529"/>
      <c r="G24" s="530"/>
      <c r="H24" s="253" t="str">
        <f t="shared" si="0"/>
        <v>Calculation</v>
      </c>
    </row>
    <row r="25" spans="2:9" x14ac:dyDescent="0.25">
      <c r="B25" s="52"/>
      <c r="C25" s="42" t="s">
        <v>551</v>
      </c>
      <c r="D25" s="42"/>
      <c r="E25" s="42"/>
      <c r="F25" s="529"/>
      <c r="G25" s="530"/>
      <c r="H25" s="253" t="str">
        <f t="shared" si="0"/>
        <v>Calculation</v>
      </c>
    </row>
    <row r="26" spans="2:9" x14ac:dyDescent="0.25">
      <c r="B26" s="52"/>
      <c r="C26" s="42" t="s">
        <v>984</v>
      </c>
      <c r="D26" s="42"/>
      <c r="E26" s="42"/>
      <c r="F26" s="529"/>
      <c r="G26" s="530"/>
      <c r="H26" s="253" t="str">
        <f t="shared" si="0"/>
        <v>Calculation</v>
      </c>
    </row>
    <row r="27" spans="2:9" x14ac:dyDescent="0.25">
      <c r="B27" s="52"/>
      <c r="C27" s="42" t="s">
        <v>588</v>
      </c>
      <c r="E27" s="42"/>
      <c r="F27" s="531"/>
      <c r="G27" s="531"/>
      <c r="H27" s="261"/>
    </row>
    <row r="28" spans="2:9" x14ac:dyDescent="0.25">
      <c r="B28" s="52"/>
      <c r="C28" s="42"/>
      <c r="D28" s="525"/>
      <c r="E28" s="42"/>
      <c r="F28" s="532"/>
      <c r="G28" s="533"/>
      <c r="H28" s="262" t="str">
        <f t="shared" si="0"/>
        <v>Calculation</v>
      </c>
    </row>
    <row r="29" spans="2:9" x14ac:dyDescent="0.25">
      <c r="B29" s="52"/>
      <c r="C29" s="42"/>
      <c r="D29" s="526"/>
      <c r="E29" s="42"/>
      <c r="F29" s="529"/>
      <c r="G29" s="530"/>
      <c r="H29" s="253" t="str">
        <f t="shared" si="0"/>
        <v>Calculation</v>
      </c>
    </row>
    <row r="30" spans="2:9" x14ac:dyDescent="0.25">
      <c r="B30" s="52"/>
      <c r="C30" s="42"/>
      <c r="D30" s="526"/>
      <c r="E30" s="42"/>
      <c r="F30" s="529"/>
      <c r="G30" s="530"/>
      <c r="H30" s="253" t="str">
        <f t="shared" si="0"/>
        <v>Calculation</v>
      </c>
    </row>
    <row r="31" spans="2:9" x14ac:dyDescent="0.25">
      <c r="B31" s="52"/>
      <c r="C31" s="42"/>
      <c r="D31" s="526"/>
      <c r="E31" s="42"/>
      <c r="F31" s="529"/>
      <c r="G31" s="530"/>
      <c r="H31" s="253" t="str">
        <f t="shared" si="0"/>
        <v>Calculation</v>
      </c>
    </row>
    <row r="32" spans="2:9" s="248" customFormat="1" x14ac:dyDescent="0.25">
      <c r="B32" s="52"/>
      <c r="C32" s="42"/>
      <c r="D32" s="526"/>
      <c r="E32" s="42"/>
      <c r="F32" s="529"/>
      <c r="G32" s="530"/>
      <c r="H32" s="253" t="str">
        <f t="shared" si="0"/>
        <v>Calculation</v>
      </c>
    </row>
    <row r="33" spans="2:8" s="248" customFormat="1" x14ac:dyDescent="0.25">
      <c r="B33" s="52"/>
      <c r="C33" s="42"/>
      <c r="D33" s="526"/>
      <c r="E33" s="42"/>
      <c r="F33" s="529"/>
      <c r="G33" s="530"/>
      <c r="H33" s="253" t="str">
        <f t="shared" si="0"/>
        <v>Calculation</v>
      </c>
    </row>
    <row r="34" spans="2:8" s="248" customFormat="1" x14ac:dyDescent="0.25">
      <c r="B34" s="52"/>
      <c r="C34" s="42"/>
      <c r="D34" s="526"/>
      <c r="E34" s="42"/>
      <c r="F34" s="529"/>
      <c r="G34" s="530"/>
      <c r="H34" s="253" t="str">
        <f t="shared" si="0"/>
        <v>Calculation</v>
      </c>
    </row>
    <row r="35" spans="2:8" s="248" customFormat="1" x14ac:dyDescent="0.25">
      <c r="B35" s="52"/>
      <c r="C35" s="42"/>
      <c r="D35" s="526"/>
      <c r="E35" s="42"/>
      <c r="F35" s="529"/>
      <c r="G35" s="530"/>
      <c r="H35" s="253" t="str">
        <f t="shared" si="0"/>
        <v>Calculation</v>
      </c>
    </row>
    <row r="36" spans="2:8" s="248" customFormat="1" x14ac:dyDescent="0.25">
      <c r="B36" s="52"/>
      <c r="C36" s="42"/>
      <c r="D36" s="526"/>
      <c r="E36" s="42"/>
      <c r="F36" s="529"/>
      <c r="G36" s="530"/>
      <c r="H36" s="253" t="str">
        <f t="shared" si="0"/>
        <v>Calculation</v>
      </c>
    </row>
    <row r="37" spans="2:8" s="248" customFormat="1" x14ac:dyDescent="0.25">
      <c r="B37" s="52"/>
      <c r="C37" s="42"/>
      <c r="D37" s="526"/>
      <c r="E37" s="42"/>
      <c r="F37" s="529"/>
      <c r="G37" s="530"/>
      <c r="H37" s="253" t="str">
        <f t="shared" si="0"/>
        <v>Calculation</v>
      </c>
    </row>
    <row r="38" spans="2:8" s="248" customFormat="1" outlineLevel="1" x14ac:dyDescent="0.25">
      <c r="B38" s="52"/>
      <c r="C38" s="42"/>
      <c r="D38" s="526"/>
      <c r="E38" s="42"/>
      <c r="F38" s="529"/>
      <c r="G38" s="530"/>
      <c r="H38" s="253" t="str">
        <f t="shared" si="0"/>
        <v>Calculation</v>
      </c>
    </row>
    <row r="39" spans="2:8" s="248" customFormat="1" outlineLevel="1" x14ac:dyDescent="0.25">
      <c r="B39" s="52"/>
      <c r="C39" s="42"/>
      <c r="D39" s="526"/>
      <c r="E39" s="42"/>
      <c r="F39" s="529"/>
      <c r="G39" s="530"/>
      <c r="H39" s="253" t="str">
        <f t="shared" si="0"/>
        <v>Calculation</v>
      </c>
    </row>
    <row r="40" spans="2:8" s="248" customFormat="1" outlineLevel="1" x14ac:dyDescent="0.25">
      <c r="B40" s="52"/>
      <c r="C40" s="42"/>
      <c r="D40" s="526"/>
      <c r="E40" s="42"/>
      <c r="F40" s="529"/>
      <c r="G40" s="530"/>
      <c r="H40" s="253" t="str">
        <f t="shared" si="0"/>
        <v>Calculation</v>
      </c>
    </row>
    <row r="41" spans="2:8" s="248" customFormat="1" outlineLevel="1" x14ac:dyDescent="0.25">
      <c r="B41" s="52"/>
      <c r="C41" s="42"/>
      <c r="D41" s="526"/>
      <c r="E41" s="42"/>
      <c r="F41" s="529"/>
      <c r="G41" s="530"/>
      <c r="H41" s="253" t="str">
        <f t="shared" si="0"/>
        <v>Calculation</v>
      </c>
    </row>
    <row r="42" spans="2:8" s="248" customFormat="1" outlineLevel="1" x14ac:dyDescent="0.25">
      <c r="B42" s="52"/>
      <c r="C42" s="42"/>
      <c r="D42" s="526"/>
      <c r="E42" s="42"/>
      <c r="F42" s="529"/>
      <c r="G42" s="530"/>
      <c r="H42" s="253" t="str">
        <f t="shared" si="0"/>
        <v>Calculation</v>
      </c>
    </row>
    <row r="43" spans="2:8" s="248" customFormat="1" outlineLevel="1" x14ac:dyDescent="0.25">
      <c r="B43" s="52"/>
      <c r="C43" s="42"/>
      <c r="D43" s="526"/>
      <c r="E43" s="42"/>
      <c r="F43" s="529"/>
      <c r="G43" s="530"/>
      <c r="H43" s="253" t="str">
        <f t="shared" si="0"/>
        <v>Calculation</v>
      </c>
    </row>
    <row r="44" spans="2:8" s="248" customFormat="1" outlineLevel="1" x14ac:dyDescent="0.25">
      <c r="B44" s="52"/>
      <c r="C44" s="42"/>
      <c r="D44" s="526"/>
      <c r="E44" s="42"/>
      <c r="F44" s="529"/>
      <c r="G44" s="530"/>
      <c r="H44" s="253" t="str">
        <f t="shared" si="0"/>
        <v>Calculation</v>
      </c>
    </row>
    <row r="45" spans="2:8" s="248" customFormat="1" outlineLevel="1" x14ac:dyDescent="0.25">
      <c r="B45" s="52"/>
      <c r="C45" s="42"/>
      <c r="D45" s="526"/>
      <c r="E45" s="42"/>
      <c r="F45" s="529"/>
      <c r="G45" s="530"/>
      <c r="H45" s="253" t="str">
        <f t="shared" si="0"/>
        <v>Calculation</v>
      </c>
    </row>
    <row r="46" spans="2:8" s="248" customFormat="1" outlineLevel="1" x14ac:dyDescent="0.25">
      <c r="B46" s="52"/>
      <c r="C46" s="42"/>
      <c r="D46" s="526"/>
      <c r="E46" s="42"/>
      <c r="F46" s="529"/>
      <c r="G46" s="530"/>
      <c r="H46" s="253" t="str">
        <f t="shared" si="0"/>
        <v>Calculation</v>
      </c>
    </row>
    <row r="47" spans="2:8" outlineLevel="1" x14ac:dyDescent="0.25">
      <c r="B47" s="52"/>
      <c r="C47" s="42"/>
      <c r="D47" s="526"/>
      <c r="E47" s="42"/>
      <c r="F47" s="529"/>
      <c r="G47" s="530"/>
      <c r="H47" s="253" t="str">
        <f t="shared" si="0"/>
        <v>Calculation</v>
      </c>
    </row>
    <row r="48" spans="2:8" s="248" customFormat="1" ht="15.75" thickBot="1" x14ac:dyDescent="0.3">
      <c r="B48" s="52"/>
      <c r="C48" s="42" t="s">
        <v>587</v>
      </c>
      <c r="D48" s="42"/>
      <c r="E48" s="42"/>
      <c r="F48" s="461" t="str">
        <f>IF(SUM(F21:F47)=0,"Calculation",SUM(F21:F47))</f>
        <v>Calculation</v>
      </c>
      <c r="G48" s="461" t="str">
        <f>IF(SUM(G21:G47)=0,"Calculation",SUM(G21:G47))</f>
        <v>Calculation</v>
      </c>
      <c r="H48" s="462" t="str">
        <f>IF(SUM(H21:H47)=0,"Calculation",SUM(H21:H47))</f>
        <v>Calculation</v>
      </c>
    </row>
    <row r="49" spans="2:8" ht="16.5" thickTop="1" thickBot="1" x14ac:dyDescent="0.3">
      <c r="B49" s="57"/>
      <c r="C49" s="58"/>
      <c r="D49" s="58"/>
      <c r="E49" s="58"/>
      <c r="F49" s="58"/>
      <c r="G49" s="58"/>
      <c r="H49" s="59"/>
    </row>
  </sheetData>
  <sheetProtection sheet="1" objects="1" scenarios="1" selectLockedCells="1"/>
  <mergeCells count="5">
    <mergeCell ref="B9:H9"/>
    <mergeCell ref="B10:H10"/>
    <mergeCell ref="B11:H11"/>
    <mergeCell ref="B14:H14"/>
    <mergeCell ref="B8:H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DF6FE-67FE-472D-B93D-8048E4C24D11}">
  <sheetPr codeName="Sheet19">
    <tabColor theme="5" tint="0.59999389629810485"/>
  </sheetPr>
  <dimension ref="B1:K45"/>
  <sheetViews>
    <sheetView showGridLines="0" showRowColHeaders="0" workbookViewId="0">
      <pane ySplit="5" topLeftCell="A6" activePane="bottomLeft" state="frozen"/>
      <selection pane="bottomLeft" activeCell="F38" sqref="F38"/>
    </sheetView>
  </sheetViews>
  <sheetFormatPr defaultColWidth="8.7109375" defaultRowHeight="15" outlineLevelRow="1" x14ac:dyDescent="0.25"/>
  <cols>
    <col min="1" max="1" width="8.7109375" style="172"/>
    <col min="2" max="2" width="4.7109375" style="172" customWidth="1"/>
    <col min="3" max="3" width="2.28515625" style="172" customWidth="1"/>
    <col min="4" max="4" width="99.7109375" style="172" customWidth="1"/>
    <col min="5" max="5" width="3.7109375" style="172" customWidth="1"/>
    <col min="6" max="8" width="15.5703125" style="172" customWidth="1"/>
    <col min="9" max="9" width="8.7109375" style="172"/>
    <col min="10" max="10" width="18.28515625" style="172" bestFit="1" customWidth="1"/>
    <col min="11" max="16384" width="8.7109375" style="172"/>
  </cols>
  <sheetData>
    <row r="1" spans="2:11" ht="60" customHeight="1" x14ac:dyDescent="0.25">
      <c r="H1" s="237"/>
      <c r="J1" s="248"/>
      <c r="K1" s="248"/>
    </row>
    <row r="2" spans="2:11" x14ac:dyDescent="0.25">
      <c r="H2" s="237"/>
      <c r="J2" s="249"/>
      <c r="K2" s="248"/>
    </row>
    <row r="3" spans="2:11" x14ac:dyDescent="0.25">
      <c r="H3" s="237"/>
      <c r="J3" s="248"/>
      <c r="K3" s="248"/>
    </row>
    <row r="4" spans="2:11" ht="21" x14ac:dyDescent="0.25">
      <c r="B4" s="168" t="s">
        <v>457</v>
      </c>
      <c r="J4" s="248"/>
      <c r="K4" s="248"/>
    </row>
    <row r="5" spans="2:11" s="248" customFormat="1" x14ac:dyDescent="0.25">
      <c r="B5" s="62" t="s">
        <v>661</v>
      </c>
    </row>
    <row r="7" spans="2:11" ht="18.75" x14ac:dyDescent="0.3">
      <c r="B7" s="166" t="s">
        <v>461</v>
      </c>
    </row>
    <row r="8" spans="2:11" ht="45" customHeight="1" x14ac:dyDescent="0.25">
      <c r="B8" s="644" t="s">
        <v>985</v>
      </c>
      <c r="C8" s="644"/>
      <c r="D8" s="644"/>
      <c r="E8" s="644"/>
      <c r="F8" s="644"/>
      <c r="G8" s="644"/>
      <c r="H8" s="644"/>
    </row>
    <row r="9" spans="2:11" ht="60" customHeight="1" x14ac:dyDescent="0.25">
      <c r="B9" s="634" t="s">
        <v>976</v>
      </c>
      <c r="C9" s="634"/>
      <c r="D9" s="634"/>
      <c r="E9" s="634"/>
      <c r="F9" s="634"/>
      <c r="G9" s="634"/>
      <c r="H9" s="634"/>
    </row>
    <row r="10" spans="2:11" ht="45" customHeight="1" x14ac:dyDescent="0.25">
      <c r="B10" s="634" t="s">
        <v>462</v>
      </c>
      <c r="C10" s="634"/>
      <c r="D10" s="634"/>
      <c r="E10" s="634"/>
      <c r="F10" s="634"/>
      <c r="G10" s="634"/>
      <c r="H10" s="634"/>
    </row>
    <row r="11" spans="2:11" ht="45" customHeight="1" x14ac:dyDescent="0.25">
      <c r="B11" s="634" t="s">
        <v>463</v>
      </c>
      <c r="C11" s="634"/>
      <c r="D11" s="634"/>
      <c r="E11" s="634"/>
      <c r="F11" s="634"/>
      <c r="G11" s="634"/>
      <c r="H11" s="634"/>
    </row>
    <row r="13" spans="2:11" x14ac:dyDescent="0.25">
      <c r="B13" s="62" t="s">
        <v>464</v>
      </c>
    </row>
    <row r="14" spans="2:11" x14ac:dyDescent="0.25">
      <c r="B14" s="653" t="s">
        <v>465</v>
      </c>
      <c r="C14" s="653"/>
      <c r="D14" s="653"/>
      <c r="E14" s="653"/>
      <c r="F14" s="653"/>
      <c r="G14" s="653"/>
      <c r="H14" s="653"/>
    </row>
    <row r="15" spans="2:11" x14ac:dyDescent="0.25">
      <c r="B15" s="653"/>
      <c r="C15" s="653"/>
      <c r="D15" s="653"/>
      <c r="E15" s="653"/>
      <c r="F15" s="653"/>
      <c r="G15" s="653"/>
      <c r="H15" s="653"/>
    </row>
    <row r="18" spans="2:8" ht="15.75" thickBot="1" x14ac:dyDescent="0.3"/>
    <row r="19" spans="2:8" x14ac:dyDescent="0.25">
      <c r="B19" s="50"/>
      <c r="C19" s="11"/>
      <c r="D19" s="11"/>
      <c r="E19" s="11"/>
      <c r="F19" s="11"/>
      <c r="G19" s="11"/>
      <c r="H19" s="51"/>
    </row>
    <row r="20" spans="2:8" ht="45" x14ac:dyDescent="0.25">
      <c r="B20" s="52"/>
      <c r="C20" s="42"/>
      <c r="D20" s="42"/>
      <c r="E20" s="42"/>
      <c r="F20" s="256" t="s">
        <v>584</v>
      </c>
      <c r="G20" s="256" t="s">
        <v>585</v>
      </c>
      <c r="H20" s="257" t="s">
        <v>586</v>
      </c>
    </row>
    <row r="21" spans="2:8" x14ac:dyDescent="0.25">
      <c r="B21" s="52"/>
      <c r="C21" s="42" t="s">
        <v>589</v>
      </c>
      <c r="D21" s="42"/>
      <c r="E21" s="42"/>
      <c r="F21" s="532"/>
      <c r="G21" s="533"/>
      <c r="H21" s="253" t="str">
        <f>IF(F21-G21=0,"Calculation",MAX(F21-G21,0))</f>
        <v>Calculation</v>
      </c>
    </row>
    <row r="22" spans="2:8" x14ac:dyDescent="0.25">
      <c r="B22" s="52"/>
      <c r="C22" s="42" t="s">
        <v>590</v>
      </c>
      <c r="D22" s="42"/>
      <c r="E22" s="42"/>
      <c r="F22" s="529"/>
      <c r="G22" s="530"/>
      <c r="H22" s="253" t="str">
        <f t="shared" ref="H22:H43" si="0">IF(F22-G22=0,"Calculation",MAX(F22-G22,0))</f>
        <v>Calculation</v>
      </c>
    </row>
    <row r="23" spans="2:8" x14ac:dyDescent="0.25">
      <c r="B23" s="52"/>
      <c r="C23" s="42" t="s">
        <v>591</v>
      </c>
      <c r="E23" s="42"/>
      <c r="F23" s="534"/>
      <c r="G23" s="535"/>
      <c r="H23" s="267"/>
    </row>
    <row r="24" spans="2:8" x14ac:dyDescent="0.25">
      <c r="B24" s="52"/>
      <c r="C24" s="42"/>
      <c r="D24" s="525"/>
      <c r="E24" s="42"/>
      <c r="F24" s="532"/>
      <c r="G24" s="533"/>
      <c r="H24" s="253" t="str">
        <f t="shared" si="0"/>
        <v>Calculation</v>
      </c>
    </row>
    <row r="25" spans="2:8" x14ac:dyDescent="0.25">
      <c r="B25" s="52"/>
      <c r="C25" s="42"/>
      <c r="D25" s="525"/>
      <c r="E25" s="42"/>
      <c r="F25" s="532"/>
      <c r="G25" s="533"/>
      <c r="H25" s="253" t="str">
        <f t="shared" si="0"/>
        <v>Calculation</v>
      </c>
    </row>
    <row r="26" spans="2:8" x14ac:dyDescent="0.25">
      <c r="B26" s="52"/>
      <c r="C26" s="42"/>
      <c r="D26" s="525"/>
      <c r="E26" s="42"/>
      <c r="F26" s="532"/>
      <c r="G26" s="533"/>
      <c r="H26" s="253" t="str">
        <f t="shared" si="0"/>
        <v>Calculation</v>
      </c>
    </row>
    <row r="27" spans="2:8" x14ac:dyDescent="0.25">
      <c r="B27" s="52"/>
      <c r="C27" s="42"/>
      <c r="D27" s="525"/>
      <c r="E27" s="42"/>
      <c r="F27" s="532"/>
      <c r="G27" s="533"/>
      <c r="H27" s="253" t="str">
        <f t="shared" ref="H27" si="1">IF(F27-G27=0,"Calculation",MAX(F27-G27,0))</f>
        <v>Calculation</v>
      </c>
    </row>
    <row r="28" spans="2:8" x14ac:dyDescent="0.25">
      <c r="B28" s="52"/>
      <c r="C28" s="42"/>
      <c r="D28" s="525"/>
      <c r="E28" s="42"/>
      <c r="F28" s="532"/>
      <c r="G28" s="533"/>
      <c r="H28" s="262" t="str">
        <f t="shared" si="0"/>
        <v>Calculation</v>
      </c>
    </row>
    <row r="29" spans="2:8" s="248" customFormat="1" x14ac:dyDescent="0.25">
      <c r="B29" s="52"/>
      <c r="C29" s="42"/>
      <c r="D29" s="525"/>
      <c r="E29" s="42"/>
      <c r="F29" s="532"/>
      <c r="G29" s="533"/>
      <c r="H29" s="262" t="str">
        <f t="shared" si="0"/>
        <v>Calculation</v>
      </c>
    </row>
    <row r="30" spans="2:8" s="248" customFormat="1" x14ac:dyDescent="0.25">
      <c r="B30" s="52"/>
      <c r="C30" s="42"/>
      <c r="D30" s="525"/>
      <c r="E30" s="42"/>
      <c r="F30" s="532"/>
      <c r="G30" s="533"/>
      <c r="H30" s="262" t="str">
        <f t="shared" si="0"/>
        <v>Calculation</v>
      </c>
    </row>
    <row r="31" spans="2:8" s="248" customFormat="1" x14ac:dyDescent="0.25">
      <c r="B31" s="52"/>
      <c r="C31" s="42"/>
      <c r="D31" s="525"/>
      <c r="E31" s="42"/>
      <c r="F31" s="532"/>
      <c r="G31" s="533"/>
      <c r="H31" s="262" t="str">
        <f t="shared" si="0"/>
        <v>Calculation</v>
      </c>
    </row>
    <row r="32" spans="2:8" s="248" customFormat="1" x14ac:dyDescent="0.25">
      <c r="B32" s="52"/>
      <c r="C32" s="42"/>
      <c r="D32" s="525"/>
      <c r="E32" s="42"/>
      <c r="F32" s="532"/>
      <c r="G32" s="533"/>
      <c r="H32" s="262" t="str">
        <f t="shared" si="0"/>
        <v>Calculation</v>
      </c>
    </row>
    <row r="33" spans="2:8" s="248" customFormat="1" x14ac:dyDescent="0.25">
      <c r="B33" s="52"/>
      <c r="C33" s="42"/>
      <c r="D33" s="525"/>
      <c r="E33" s="42"/>
      <c r="F33" s="532"/>
      <c r="G33" s="533"/>
      <c r="H33" s="262" t="str">
        <f t="shared" si="0"/>
        <v>Calculation</v>
      </c>
    </row>
    <row r="34" spans="2:8" s="248" customFormat="1" outlineLevel="1" x14ac:dyDescent="0.25">
      <c r="B34" s="52"/>
      <c r="C34" s="42"/>
      <c r="D34" s="525"/>
      <c r="E34" s="42"/>
      <c r="F34" s="532"/>
      <c r="G34" s="533"/>
      <c r="H34" s="262" t="str">
        <f t="shared" si="0"/>
        <v>Calculation</v>
      </c>
    </row>
    <row r="35" spans="2:8" s="248" customFormat="1" outlineLevel="1" x14ac:dyDescent="0.25">
      <c r="B35" s="52"/>
      <c r="C35" s="42"/>
      <c r="D35" s="525"/>
      <c r="E35" s="42"/>
      <c r="F35" s="532"/>
      <c r="G35" s="533"/>
      <c r="H35" s="262" t="str">
        <f t="shared" si="0"/>
        <v>Calculation</v>
      </c>
    </row>
    <row r="36" spans="2:8" s="248" customFormat="1" outlineLevel="1" x14ac:dyDescent="0.25">
      <c r="B36" s="52"/>
      <c r="C36" s="42"/>
      <c r="D36" s="525"/>
      <c r="E36" s="42"/>
      <c r="F36" s="532"/>
      <c r="G36" s="533"/>
      <c r="H36" s="262" t="str">
        <f t="shared" si="0"/>
        <v>Calculation</v>
      </c>
    </row>
    <row r="37" spans="2:8" s="248" customFormat="1" outlineLevel="1" x14ac:dyDescent="0.25">
      <c r="B37" s="52"/>
      <c r="C37" s="42"/>
      <c r="D37" s="525"/>
      <c r="E37" s="42"/>
      <c r="F37" s="532"/>
      <c r="G37" s="533"/>
      <c r="H37" s="262" t="str">
        <f t="shared" si="0"/>
        <v>Calculation</v>
      </c>
    </row>
    <row r="38" spans="2:8" outlineLevel="1" x14ac:dyDescent="0.25">
      <c r="B38" s="52"/>
      <c r="C38" s="42"/>
      <c r="D38" s="525"/>
      <c r="E38" s="42"/>
      <c r="F38" s="532"/>
      <c r="G38" s="533"/>
      <c r="H38" s="262" t="str">
        <f t="shared" si="0"/>
        <v>Calculation</v>
      </c>
    </row>
    <row r="39" spans="2:8" outlineLevel="1" x14ac:dyDescent="0.25">
      <c r="B39" s="52"/>
      <c r="C39" s="42"/>
      <c r="D39" s="525"/>
      <c r="E39" s="42"/>
      <c r="F39" s="532"/>
      <c r="G39" s="533"/>
      <c r="H39" s="262" t="str">
        <f t="shared" si="0"/>
        <v>Calculation</v>
      </c>
    </row>
    <row r="40" spans="2:8" outlineLevel="1" x14ac:dyDescent="0.25">
      <c r="B40" s="52"/>
      <c r="C40" s="42"/>
      <c r="D40" s="525"/>
      <c r="E40" s="42"/>
      <c r="F40" s="532"/>
      <c r="G40" s="533"/>
      <c r="H40" s="262" t="str">
        <f t="shared" si="0"/>
        <v>Calculation</v>
      </c>
    </row>
    <row r="41" spans="2:8" outlineLevel="1" x14ac:dyDescent="0.25">
      <c r="B41" s="52"/>
      <c r="C41" s="42"/>
      <c r="D41" s="525"/>
      <c r="E41" s="42"/>
      <c r="F41" s="532"/>
      <c r="G41" s="533"/>
      <c r="H41" s="262" t="str">
        <f t="shared" si="0"/>
        <v>Calculation</v>
      </c>
    </row>
    <row r="42" spans="2:8" s="248" customFormat="1" outlineLevel="1" x14ac:dyDescent="0.25">
      <c r="B42" s="52"/>
      <c r="C42" s="42"/>
      <c r="D42" s="525"/>
      <c r="E42" s="42"/>
      <c r="F42" s="532"/>
      <c r="G42" s="533"/>
      <c r="H42" s="262" t="str">
        <f t="shared" si="0"/>
        <v>Calculation</v>
      </c>
    </row>
    <row r="43" spans="2:8" outlineLevel="1" x14ac:dyDescent="0.25">
      <c r="B43" s="52"/>
      <c r="C43" s="42"/>
      <c r="D43" s="525"/>
      <c r="E43" s="42"/>
      <c r="F43" s="532"/>
      <c r="G43" s="533"/>
      <c r="H43" s="262" t="str">
        <f t="shared" si="0"/>
        <v>Calculation</v>
      </c>
    </row>
    <row r="44" spans="2:8" ht="15.75" thickBot="1" x14ac:dyDescent="0.3">
      <c r="B44" s="52"/>
      <c r="C44" s="42" t="s">
        <v>592</v>
      </c>
      <c r="D44" s="42"/>
      <c r="E44" s="42"/>
      <c r="F44" s="461" t="str">
        <f>IF(SUM(F21:F43)=0,"Calculation",SUM(F21:F43))</f>
        <v>Calculation</v>
      </c>
      <c r="G44" s="461" t="str">
        <f>IF(SUM(G21:G43)=0,"Calculation",SUM(G21:G43))</f>
        <v>Calculation</v>
      </c>
      <c r="H44" s="462" t="str">
        <f>IF(SUM(H21:H43)=0,"Calculation",SUM(H21:H43))</f>
        <v>Calculation</v>
      </c>
    </row>
    <row r="45" spans="2:8" ht="16.5" thickTop="1" thickBot="1" x14ac:dyDescent="0.3">
      <c r="B45" s="57"/>
      <c r="C45" s="58"/>
      <c r="D45" s="58"/>
      <c r="E45" s="58"/>
      <c r="F45" s="58"/>
      <c r="G45" s="58"/>
      <c r="H45" s="59"/>
    </row>
  </sheetData>
  <sheetProtection sheet="1" objects="1" scenarios="1" selectLockedCells="1"/>
  <mergeCells count="5">
    <mergeCell ref="B9:H9"/>
    <mergeCell ref="B10:H10"/>
    <mergeCell ref="B11:H11"/>
    <mergeCell ref="B8:H8"/>
    <mergeCell ref="B14:H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B9AA5-5C28-4374-8C3D-9A55AFECE6E7}">
  <sheetPr codeName="Sheet20">
    <tabColor theme="5" tint="0.59999389629810485"/>
  </sheetPr>
  <dimension ref="B1:J48"/>
  <sheetViews>
    <sheetView showGridLines="0" showRowColHeaders="0" workbookViewId="0">
      <pane ySplit="5" topLeftCell="A14" activePane="bottomLeft" state="frozen"/>
      <selection pane="bottomLeft" activeCell="F22" sqref="F22"/>
    </sheetView>
  </sheetViews>
  <sheetFormatPr defaultColWidth="8.7109375" defaultRowHeight="15" outlineLevelRow="1" x14ac:dyDescent="0.25"/>
  <cols>
    <col min="1" max="1" width="8.7109375" style="172"/>
    <col min="2" max="2" width="4.7109375" style="172" customWidth="1"/>
    <col min="3" max="3" width="2.28515625" style="172" customWidth="1"/>
    <col min="4" max="4" width="99.7109375" style="172" customWidth="1"/>
    <col min="5" max="5" width="3.7109375" style="172" customWidth="1"/>
    <col min="6" max="8" width="15.5703125" style="172" customWidth="1"/>
    <col min="9" max="9" width="8.7109375" style="172"/>
    <col min="10" max="10" width="18.28515625" style="172" bestFit="1" customWidth="1"/>
    <col min="11" max="16384" width="8.7109375" style="172"/>
  </cols>
  <sheetData>
    <row r="1" spans="2:10" ht="60" customHeight="1" x14ac:dyDescent="0.25">
      <c r="H1" s="237"/>
    </row>
    <row r="2" spans="2:10" x14ac:dyDescent="0.25">
      <c r="H2" s="237"/>
      <c r="J2" s="232"/>
    </row>
    <row r="3" spans="2:10" x14ac:dyDescent="0.25">
      <c r="H3" s="237"/>
    </row>
    <row r="4" spans="2:10" ht="21" x14ac:dyDescent="0.25">
      <c r="B4" s="168" t="s">
        <v>457</v>
      </c>
    </row>
    <row r="5" spans="2:10" s="248" customFormat="1" x14ac:dyDescent="0.25">
      <c r="B5" s="62" t="s">
        <v>662</v>
      </c>
    </row>
    <row r="7" spans="2:10" ht="18.75" x14ac:dyDescent="0.3">
      <c r="B7" s="166" t="s">
        <v>461</v>
      </c>
    </row>
    <row r="8" spans="2:10" ht="45" customHeight="1" x14ac:dyDescent="0.25">
      <c r="B8" s="644" t="s">
        <v>985</v>
      </c>
      <c r="C8" s="644"/>
      <c r="D8" s="644"/>
      <c r="E8" s="644"/>
      <c r="F8" s="644"/>
      <c r="G8" s="644"/>
      <c r="H8" s="644"/>
    </row>
    <row r="9" spans="2:10" ht="60" customHeight="1" x14ac:dyDescent="0.25">
      <c r="B9" s="634" t="s">
        <v>976</v>
      </c>
      <c r="C9" s="634"/>
      <c r="D9" s="634"/>
      <c r="E9" s="634"/>
      <c r="F9" s="634"/>
      <c r="G9" s="634"/>
      <c r="H9" s="634"/>
    </row>
    <row r="10" spans="2:10" ht="45" customHeight="1" x14ac:dyDescent="0.25">
      <c r="B10" s="634" t="s">
        <v>462</v>
      </c>
      <c r="C10" s="634"/>
      <c r="D10" s="634"/>
      <c r="E10" s="634"/>
      <c r="F10" s="634"/>
      <c r="G10" s="634"/>
      <c r="H10" s="634"/>
    </row>
    <row r="11" spans="2:10" ht="45" customHeight="1" x14ac:dyDescent="0.25">
      <c r="B11" s="634" t="s">
        <v>977</v>
      </c>
      <c r="C11" s="634"/>
      <c r="D11" s="634"/>
      <c r="E11" s="634"/>
      <c r="F11" s="634"/>
      <c r="G11" s="634"/>
      <c r="H11" s="634"/>
    </row>
    <row r="13" spans="2:10" x14ac:dyDescent="0.25">
      <c r="B13" s="62" t="s">
        <v>986</v>
      </c>
    </row>
    <row r="14" spans="2:10" ht="45" customHeight="1" x14ac:dyDescent="0.25">
      <c r="B14" s="653" t="s">
        <v>995</v>
      </c>
      <c r="C14" s="653"/>
      <c r="D14" s="653"/>
      <c r="E14" s="653"/>
      <c r="F14" s="653"/>
      <c r="G14" s="653"/>
      <c r="H14" s="653"/>
    </row>
    <row r="15" spans="2:10" s="248" customFormat="1" ht="45" customHeight="1" x14ac:dyDescent="0.25">
      <c r="B15" s="397" t="s">
        <v>987</v>
      </c>
      <c r="C15" s="395"/>
      <c r="E15" s="395"/>
      <c r="F15" s="395"/>
      <c r="G15" s="395"/>
      <c r="H15" s="395"/>
    </row>
    <row r="16" spans="2:10" x14ac:dyDescent="0.25">
      <c r="B16" s="248" t="s">
        <v>988</v>
      </c>
    </row>
    <row r="19" spans="2:8" ht="15.75" thickBot="1" x14ac:dyDescent="0.3"/>
    <row r="20" spans="2:8" x14ac:dyDescent="0.25">
      <c r="B20" s="50"/>
      <c r="C20" s="11"/>
      <c r="D20" s="11"/>
      <c r="E20" s="11"/>
      <c r="F20" s="11"/>
      <c r="G20" s="11"/>
      <c r="H20" s="51"/>
    </row>
    <row r="21" spans="2:8" ht="45" x14ac:dyDescent="0.25">
      <c r="B21" s="52"/>
      <c r="C21" s="42"/>
      <c r="D21" s="42"/>
      <c r="E21" s="42"/>
      <c r="F21" s="256" t="s">
        <v>584</v>
      </c>
      <c r="G21" s="256" t="s">
        <v>585</v>
      </c>
      <c r="H21" s="257" t="s">
        <v>586</v>
      </c>
    </row>
    <row r="22" spans="2:8" x14ac:dyDescent="0.25">
      <c r="B22" s="52"/>
      <c r="C22" s="248" t="s">
        <v>544</v>
      </c>
      <c r="D22" s="42"/>
      <c r="E22" s="42"/>
      <c r="F22" s="532"/>
      <c r="G22" s="533"/>
      <c r="H22" s="253" t="str">
        <f>IF(F22-G22=0,"Calculation",MAX(F22-G22,0))</f>
        <v>Calculation</v>
      </c>
    </row>
    <row r="23" spans="2:8" x14ac:dyDescent="0.25">
      <c r="B23" s="52"/>
      <c r="C23" s="248" t="s">
        <v>545</v>
      </c>
      <c r="D23" s="42"/>
      <c r="E23" s="42"/>
      <c r="F23" s="532"/>
      <c r="G23" s="533"/>
      <c r="H23" s="253" t="str">
        <f t="shared" ref="H23:H46" si="0">IF(F23-G23=0,"Calculation",MAX(F23-G23,0))</f>
        <v>Calculation</v>
      </c>
    </row>
    <row r="24" spans="2:8" x14ac:dyDescent="0.25">
      <c r="B24" s="52"/>
      <c r="C24" s="248" t="s">
        <v>546</v>
      </c>
      <c r="D24" s="42"/>
      <c r="E24" s="42"/>
      <c r="F24" s="532"/>
      <c r="G24" s="533"/>
      <c r="H24" s="253" t="str">
        <f t="shared" si="0"/>
        <v>Calculation</v>
      </c>
    </row>
    <row r="25" spans="2:8" x14ac:dyDescent="0.25">
      <c r="B25" s="52"/>
      <c r="C25" s="248" t="s">
        <v>547</v>
      </c>
      <c r="D25" s="42"/>
      <c r="E25" s="42"/>
      <c r="F25" s="532"/>
      <c r="G25" s="533"/>
      <c r="H25" s="253" t="str">
        <f t="shared" si="0"/>
        <v>Calculation</v>
      </c>
    </row>
    <row r="26" spans="2:8" x14ac:dyDescent="0.25">
      <c r="B26" s="52"/>
      <c r="C26" s="248" t="s">
        <v>548</v>
      </c>
      <c r="E26" s="42"/>
      <c r="F26" s="531"/>
      <c r="G26" s="531"/>
      <c r="H26" s="261"/>
    </row>
    <row r="27" spans="2:8" x14ac:dyDescent="0.25">
      <c r="B27" s="52"/>
      <c r="C27" s="42"/>
      <c r="D27" s="525"/>
      <c r="E27" s="42"/>
      <c r="F27" s="532"/>
      <c r="G27" s="533"/>
      <c r="H27" s="262" t="str">
        <f>IF(F27-G27=0,"Calculation",MAX(F27-G27,0))</f>
        <v>Calculation</v>
      </c>
    </row>
    <row r="28" spans="2:8" x14ac:dyDescent="0.25">
      <c r="B28" s="52"/>
      <c r="C28" s="42"/>
      <c r="D28" s="525"/>
      <c r="E28" s="42"/>
      <c r="F28" s="532"/>
      <c r="G28" s="533"/>
      <c r="H28" s="253" t="str">
        <f>IF(F28-G28=0,"Calculation",MAX(F28-G28,0))</f>
        <v>Calculation</v>
      </c>
    </row>
    <row r="29" spans="2:8" x14ac:dyDescent="0.25">
      <c r="B29" s="52"/>
      <c r="C29" s="42"/>
      <c r="D29" s="525"/>
      <c r="E29" s="42"/>
      <c r="F29" s="532"/>
      <c r="G29" s="533"/>
      <c r="H29" s="262" t="str">
        <f t="shared" si="0"/>
        <v>Calculation</v>
      </c>
    </row>
    <row r="30" spans="2:8" x14ac:dyDescent="0.25">
      <c r="B30" s="52"/>
      <c r="C30" s="42"/>
      <c r="D30" s="525"/>
      <c r="E30" s="42"/>
      <c r="F30" s="532"/>
      <c r="G30" s="533"/>
      <c r="H30" s="253" t="str">
        <f t="shared" si="0"/>
        <v>Calculation</v>
      </c>
    </row>
    <row r="31" spans="2:8" x14ac:dyDescent="0.25">
      <c r="B31" s="52"/>
      <c r="C31" s="42"/>
      <c r="D31" s="525"/>
      <c r="E31" s="42"/>
      <c r="F31" s="532"/>
      <c r="G31" s="533"/>
      <c r="H31" s="253" t="str">
        <f t="shared" si="0"/>
        <v>Calculation</v>
      </c>
    </row>
    <row r="32" spans="2:8" x14ac:dyDescent="0.25">
      <c r="B32" s="52"/>
      <c r="C32" s="42"/>
      <c r="D32" s="525"/>
      <c r="E32" s="42"/>
      <c r="F32" s="532"/>
      <c r="G32" s="533"/>
      <c r="H32" s="253" t="str">
        <f t="shared" si="0"/>
        <v>Calculation</v>
      </c>
    </row>
    <row r="33" spans="2:8" x14ac:dyDescent="0.25">
      <c r="B33" s="52"/>
      <c r="C33" s="42"/>
      <c r="D33" s="525"/>
      <c r="E33" s="42"/>
      <c r="F33" s="532"/>
      <c r="G33" s="533"/>
      <c r="H33" s="253" t="str">
        <f t="shared" si="0"/>
        <v>Calculation</v>
      </c>
    </row>
    <row r="34" spans="2:8" s="248" customFormat="1" x14ac:dyDescent="0.25">
      <c r="B34" s="52"/>
      <c r="C34" s="42"/>
      <c r="D34" s="525"/>
      <c r="E34" s="42"/>
      <c r="F34" s="532"/>
      <c r="G34" s="533"/>
      <c r="H34" s="253" t="str">
        <f t="shared" si="0"/>
        <v>Calculation</v>
      </c>
    </row>
    <row r="35" spans="2:8" s="248" customFormat="1" x14ac:dyDescent="0.25">
      <c r="B35" s="52"/>
      <c r="C35" s="42"/>
      <c r="D35" s="525"/>
      <c r="E35" s="42"/>
      <c r="F35" s="532"/>
      <c r="G35" s="533"/>
      <c r="H35" s="253" t="str">
        <f t="shared" si="0"/>
        <v>Calculation</v>
      </c>
    </row>
    <row r="36" spans="2:8" s="248" customFormat="1" x14ac:dyDescent="0.25">
      <c r="B36" s="52"/>
      <c r="C36" s="42"/>
      <c r="D36" s="525"/>
      <c r="E36" s="42"/>
      <c r="F36" s="532"/>
      <c r="G36" s="533"/>
      <c r="H36" s="253" t="str">
        <f t="shared" si="0"/>
        <v>Calculation</v>
      </c>
    </row>
    <row r="37" spans="2:8" s="248" customFormat="1" outlineLevel="1" x14ac:dyDescent="0.25">
      <c r="B37" s="52"/>
      <c r="C37" s="42"/>
      <c r="D37" s="525"/>
      <c r="E37" s="42"/>
      <c r="F37" s="532"/>
      <c r="G37" s="533"/>
      <c r="H37" s="253" t="str">
        <f t="shared" si="0"/>
        <v>Calculation</v>
      </c>
    </row>
    <row r="38" spans="2:8" s="248" customFormat="1" outlineLevel="1" x14ac:dyDescent="0.25">
      <c r="B38" s="52"/>
      <c r="C38" s="42"/>
      <c r="D38" s="525"/>
      <c r="E38" s="42"/>
      <c r="F38" s="532"/>
      <c r="G38" s="533"/>
      <c r="H38" s="253" t="str">
        <f t="shared" si="0"/>
        <v>Calculation</v>
      </c>
    </row>
    <row r="39" spans="2:8" s="248" customFormat="1" outlineLevel="1" x14ac:dyDescent="0.25">
      <c r="B39" s="52"/>
      <c r="C39" s="42"/>
      <c r="D39" s="525"/>
      <c r="E39" s="42"/>
      <c r="F39" s="532"/>
      <c r="G39" s="533"/>
      <c r="H39" s="253" t="str">
        <f t="shared" si="0"/>
        <v>Calculation</v>
      </c>
    </row>
    <row r="40" spans="2:8" s="248" customFormat="1" outlineLevel="1" x14ac:dyDescent="0.25">
      <c r="B40" s="52"/>
      <c r="C40" s="42"/>
      <c r="D40" s="525"/>
      <c r="E40" s="42"/>
      <c r="F40" s="532"/>
      <c r="G40" s="533"/>
      <c r="H40" s="253" t="str">
        <f t="shared" si="0"/>
        <v>Calculation</v>
      </c>
    </row>
    <row r="41" spans="2:8" s="248" customFormat="1" outlineLevel="1" x14ac:dyDescent="0.25">
      <c r="B41" s="52"/>
      <c r="C41" s="42"/>
      <c r="D41" s="525"/>
      <c r="E41" s="42"/>
      <c r="F41" s="532"/>
      <c r="G41" s="533"/>
      <c r="H41" s="253" t="str">
        <f t="shared" si="0"/>
        <v>Calculation</v>
      </c>
    </row>
    <row r="42" spans="2:8" s="248" customFormat="1" outlineLevel="1" x14ac:dyDescent="0.25">
      <c r="B42" s="52"/>
      <c r="C42" s="42"/>
      <c r="D42" s="525"/>
      <c r="E42" s="42"/>
      <c r="F42" s="532"/>
      <c r="G42" s="533"/>
      <c r="H42" s="253" t="str">
        <f t="shared" si="0"/>
        <v>Calculation</v>
      </c>
    </row>
    <row r="43" spans="2:8" s="248" customFormat="1" outlineLevel="1" x14ac:dyDescent="0.25">
      <c r="B43" s="52"/>
      <c r="C43" s="42"/>
      <c r="D43" s="525"/>
      <c r="E43" s="42"/>
      <c r="F43" s="532"/>
      <c r="G43" s="533"/>
      <c r="H43" s="253" t="str">
        <f t="shared" si="0"/>
        <v>Calculation</v>
      </c>
    </row>
    <row r="44" spans="2:8" s="248" customFormat="1" outlineLevel="1" x14ac:dyDescent="0.25">
      <c r="B44" s="52"/>
      <c r="C44" s="42"/>
      <c r="D44" s="525"/>
      <c r="E44" s="42"/>
      <c r="F44" s="532"/>
      <c r="G44" s="533"/>
      <c r="H44" s="253" t="str">
        <f t="shared" si="0"/>
        <v>Calculation</v>
      </c>
    </row>
    <row r="45" spans="2:8" outlineLevel="1" x14ac:dyDescent="0.25">
      <c r="B45" s="52"/>
      <c r="C45" s="42"/>
      <c r="D45" s="525"/>
      <c r="E45" s="42"/>
      <c r="F45" s="532"/>
      <c r="G45" s="533"/>
      <c r="H45" s="253" t="str">
        <f t="shared" si="0"/>
        <v>Calculation</v>
      </c>
    </row>
    <row r="46" spans="2:8" outlineLevel="1" x14ac:dyDescent="0.25">
      <c r="B46" s="52"/>
      <c r="C46" s="42"/>
      <c r="D46" s="525"/>
      <c r="E46" s="42"/>
      <c r="F46" s="532"/>
      <c r="G46" s="533"/>
      <c r="H46" s="253" t="str">
        <f t="shared" si="0"/>
        <v>Calculation</v>
      </c>
    </row>
    <row r="47" spans="2:8" ht="15.75" thickBot="1" x14ac:dyDescent="0.3">
      <c r="B47" s="52"/>
      <c r="C47" s="42" t="s">
        <v>593</v>
      </c>
      <c r="D47" s="42"/>
      <c r="E47" s="42"/>
      <c r="F47" s="461" t="str">
        <f>IF(SUM(F22:F46)=0,"Calculation",SUM(F22:F46))</f>
        <v>Calculation</v>
      </c>
      <c r="G47" s="461" t="str">
        <f>IF(SUM(G22:G46)=0,"Calculation",SUM(G22:G46))</f>
        <v>Calculation</v>
      </c>
      <c r="H47" s="462" t="str">
        <f>IF(SUM(H22:H46)=0,"Calculation",SUM(H22:H46))</f>
        <v>Calculation</v>
      </c>
    </row>
    <row r="48" spans="2:8" ht="16.5" thickTop="1" thickBot="1" x14ac:dyDescent="0.3">
      <c r="B48" s="57"/>
      <c r="C48" s="58"/>
      <c r="D48" s="58"/>
      <c r="E48" s="58"/>
      <c r="F48" s="58"/>
      <c r="G48" s="58"/>
      <c r="H48" s="59"/>
    </row>
  </sheetData>
  <sheetProtection sheet="1" objects="1" scenarios="1" selectLockedCells="1"/>
  <mergeCells count="5">
    <mergeCell ref="B9:H9"/>
    <mergeCell ref="B10:H10"/>
    <mergeCell ref="B11:H11"/>
    <mergeCell ref="B14:H14"/>
    <mergeCell ref="B8:H8"/>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F9EAD-ACCA-4184-A4D7-E580AB19366F}">
  <sheetPr codeName="Sheet21">
    <tabColor theme="5" tint="0.59999389629810485"/>
  </sheetPr>
  <dimension ref="B1:K57"/>
  <sheetViews>
    <sheetView showGridLines="0" showRowColHeaders="0" workbookViewId="0">
      <pane ySplit="5" topLeftCell="A6" activePane="bottomLeft" state="frozen"/>
      <selection pane="bottomLeft" activeCell="F31" sqref="F31"/>
    </sheetView>
  </sheetViews>
  <sheetFormatPr defaultColWidth="8.7109375" defaultRowHeight="15" outlineLevelRow="1" x14ac:dyDescent="0.25"/>
  <cols>
    <col min="1" max="1" width="8.7109375" style="172"/>
    <col min="2" max="2" width="4.7109375" style="172" customWidth="1"/>
    <col min="3" max="3" width="2.28515625" style="172" customWidth="1"/>
    <col min="4" max="4" width="99.7109375" style="172" customWidth="1"/>
    <col min="5" max="5" width="3.7109375" style="172" customWidth="1"/>
    <col min="6" max="8" width="15.5703125" style="172" customWidth="1"/>
    <col min="9" max="9" width="8.7109375" style="172"/>
    <col min="10" max="10" width="18.28515625" style="172" bestFit="1" customWidth="1"/>
    <col min="11" max="16384" width="8.7109375" style="172"/>
  </cols>
  <sheetData>
    <row r="1" spans="2:11" ht="60" customHeight="1" x14ac:dyDescent="0.25">
      <c r="H1" s="237"/>
      <c r="J1" s="248"/>
      <c r="K1" s="248"/>
    </row>
    <row r="2" spans="2:11" x14ac:dyDescent="0.25">
      <c r="H2" s="237"/>
      <c r="J2" s="249"/>
      <c r="K2" s="248"/>
    </row>
    <row r="3" spans="2:11" x14ac:dyDescent="0.25">
      <c r="H3" s="237"/>
      <c r="J3" s="248"/>
      <c r="K3" s="248"/>
    </row>
    <row r="4" spans="2:11" ht="21" x14ac:dyDescent="0.25">
      <c r="B4" s="168" t="s">
        <v>457</v>
      </c>
      <c r="J4" s="248"/>
      <c r="K4" s="248"/>
    </row>
    <row r="5" spans="2:11" s="248" customFormat="1" x14ac:dyDescent="0.25">
      <c r="B5" s="62" t="s">
        <v>663</v>
      </c>
    </row>
    <row r="7" spans="2:11" ht="18.75" x14ac:dyDescent="0.3">
      <c r="B7" s="166" t="s">
        <v>461</v>
      </c>
    </row>
    <row r="8" spans="2:11" ht="45" customHeight="1" x14ac:dyDescent="0.25">
      <c r="B8" s="644" t="s">
        <v>459</v>
      </c>
      <c r="C8" s="644"/>
      <c r="D8" s="644"/>
      <c r="E8" s="644"/>
      <c r="F8" s="644"/>
      <c r="G8" s="644"/>
      <c r="H8" s="644"/>
    </row>
    <row r="9" spans="2:11" ht="60" customHeight="1" x14ac:dyDescent="0.25">
      <c r="B9" s="634" t="s">
        <v>460</v>
      </c>
      <c r="C9" s="634"/>
      <c r="D9" s="634"/>
      <c r="E9" s="634"/>
      <c r="F9" s="634"/>
      <c r="G9" s="634"/>
      <c r="H9" s="634"/>
    </row>
    <row r="10" spans="2:11" ht="45" customHeight="1" x14ac:dyDescent="0.25">
      <c r="B10" s="634" t="s">
        <v>462</v>
      </c>
      <c r="C10" s="634"/>
      <c r="D10" s="634"/>
      <c r="E10" s="634"/>
      <c r="F10" s="634"/>
      <c r="G10" s="634"/>
      <c r="H10" s="634"/>
    </row>
    <row r="11" spans="2:11" ht="45" customHeight="1" x14ac:dyDescent="0.25">
      <c r="B11" s="634" t="s">
        <v>463</v>
      </c>
      <c r="C11" s="634"/>
      <c r="D11" s="634"/>
      <c r="E11" s="634"/>
      <c r="F11" s="634"/>
      <c r="G11" s="634"/>
      <c r="H11" s="634"/>
    </row>
    <row r="13" spans="2:11" x14ac:dyDescent="0.25">
      <c r="B13" s="62" t="s">
        <v>466</v>
      </c>
    </row>
    <row r="14" spans="2:11" x14ac:dyDescent="0.25">
      <c r="B14" s="172" t="s">
        <v>477</v>
      </c>
    </row>
    <row r="15" spans="2:11" x14ac:dyDescent="0.25">
      <c r="C15" s="172" t="s">
        <v>467</v>
      </c>
    </row>
    <row r="16" spans="2:11" x14ac:dyDescent="0.25">
      <c r="C16" s="172" t="s">
        <v>468</v>
      </c>
    </row>
    <row r="17" spans="2:8" x14ac:dyDescent="0.25">
      <c r="C17" s="172" t="s">
        <v>469</v>
      </c>
    </row>
    <row r="19" spans="2:8" x14ac:dyDescent="0.25">
      <c r="B19" s="250" t="s">
        <v>470</v>
      </c>
    </row>
    <row r="20" spans="2:8" ht="45" customHeight="1" x14ac:dyDescent="0.25">
      <c r="B20" s="653" t="s">
        <v>471</v>
      </c>
      <c r="C20" s="653"/>
      <c r="D20" s="653"/>
      <c r="E20" s="653"/>
      <c r="F20" s="653"/>
      <c r="G20" s="653"/>
      <c r="H20" s="653"/>
    </row>
    <row r="21" spans="2:8" ht="30" customHeight="1" x14ac:dyDescent="0.25">
      <c r="B21" s="653" t="s">
        <v>472</v>
      </c>
      <c r="C21" s="653"/>
      <c r="D21" s="653"/>
      <c r="E21" s="653"/>
      <c r="F21" s="653"/>
      <c r="G21" s="653"/>
      <c r="H21" s="653"/>
    </row>
    <row r="22" spans="2:8" x14ac:dyDescent="0.25">
      <c r="C22" s="172" t="s">
        <v>473</v>
      </c>
    </row>
    <row r="23" spans="2:8" x14ac:dyDescent="0.25">
      <c r="C23" s="172" t="s">
        <v>474</v>
      </c>
    </row>
    <row r="24" spans="2:8" x14ac:dyDescent="0.25">
      <c r="C24" s="172" t="s">
        <v>475</v>
      </c>
    </row>
    <row r="26" spans="2:8" x14ac:dyDescent="0.25">
      <c r="B26" s="172" t="s">
        <v>476</v>
      </c>
    </row>
    <row r="28" spans="2:8" ht="15.75" thickBot="1" x14ac:dyDescent="0.3"/>
    <row r="29" spans="2:8" x14ac:dyDescent="0.25">
      <c r="B29" s="50"/>
      <c r="C29" s="11"/>
      <c r="D29" s="11"/>
      <c r="E29" s="11"/>
      <c r="F29" s="11"/>
      <c r="G29" s="11"/>
      <c r="H29" s="51"/>
    </row>
    <row r="30" spans="2:8" ht="45" x14ac:dyDescent="0.25">
      <c r="B30" s="52"/>
      <c r="C30" s="42"/>
      <c r="D30" s="42"/>
      <c r="E30" s="42"/>
      <c r="F30" s="256" t="s">
        <v>584</v>
      </c>
      <c r="G30" s="256" t="s">
        <v>585</v>
      </c>
      <c r="H30" s="257" t="s">
        <v>586</v>
      </c>
    </row>
    <row r="31" spans="2:8" x14ac:dyDescent="0.25">
      <c r="B31" s="52"/>
      <c r="C31" s="248" t="s">
        <v>614</v>
      </c>
      <c r="D31" s="42"/>
      <c r="E31" s="42"/>
      <c r="F31" s="532"/>
      <c r="G31" s="533"/>
      <c r="H31" s="253" t="str">
        <f>IF(F31-G31=0,"Calculation",MAX(F31-G31,0))</f>
        <v>Calculation</v>
      </c>
    </row>
    <row r="32" spans="2:8" x14ac:dyDescent="0.25">
      <c r="B32" s="52"/>
      <c r="C32" s="248" t="s">
        <v>615</v>
      </c>
      <c r="D32" s="42"/>
      <c r="E32" s="42"/>
      <c r="F32" s="532"/>
      <c r="G32" s="533"/>
      <c r="H32" s="253" t="str">
        <f t="shared" ref="H32:H55" si="0">IF(F32-G32=0,"Calculation",MAX(F32-G32,0))</f>
        <v>Calculation</v>
      </c>
    </row>
    <row r="33" spans="2:8" x14ac:dyDescent="0.25">
      <c r="B33" s="52"/>
      <c r="C33" s="248" t="s">
        <v>616</v>
      </c>
      <c r="D33" s="42"/>
      <c r="E33" s="42"/>
      <c r="F33" s="532"/>
      <c r="G33" s="533"/>
      <c r="H33" s="253" t="str">
        <f t="shared" si="0"/>
        <v>Calculation</v>
      </c>
    </row>
    <row r="34" spans="2:8" x14ac:dyDescent="0.25">
      <c r="B34" s="52"/>
      <c r="C34" s="248" t="s">
        <v>617</v>
      </c>
      <c r="D34" s="42"/>
      <c r="E34" s="42"/>
      <c r="F34" s="532"/>
      <c r="G34" s="533"/>
      <c r="H34" s="253" t="str">
        <f t="shared" si="0"/>
        <v>Calculation</v>
      </c>
    </row>
    <row r="35" spans="2:8" x14ac:dyDescent="0.25">
      <c r="B35" s="52"/>
      <c r="C35" s="248" t="s">
        <v>618</v>
      </c>
      <c r="E35" s="42"/>
      <c r="F35" s="531"/>
      <c r="G35" s="531"/>
      <c r="H35" s="261"/>
    </row>
    <row r="36" spans="2:8" x14ac:dyDescent="0.25">
      <c r="B36" s="52"/>
      <c r="C36" s="42"/>
      <c r="D36" s="525"/>
      <c r="E36" s="42"/>
      <c r="F36" s="532"/>
      <c r="G36" s="533"/>
      <c r="H36" s="262" t="str">
        <f>IF(F36-G36=0,"Calculation",MAX(F36-G36,0))</f>
        <v>Calculation</v>
      </c>
    </row>
    <row r="37" spans="2:8" x14ac:dyDescent="0.25">
      <c r="B37" s="52"/>
      <c r="C37" s="42"/>
      <c r="D37" s="525"/>
      <c r="E37" s="42"/>
      <c r="F37" s="532"/>
      <c r="G37" s="533"/>
      <c r="H37" s="253" t="str">
        <f>IF(F37-G37=0,"Calculation",MAX(F37-G37,0))</f>
        <v>Calculation</v>
      </c>
    </row>
    <row r="38" spans="2:8" x14ac:dyDescent="0.25">
      <c r="B38" s="52"/>
      <c r="C38" s="42"/>
      <c r="D38" s="525"/>
      <c r="E38" s="42"/>
      <c r="F38" s="532"/>
      <c r="G38" s="533"/>
      <c r="H38" s="262" t="str">
        <f t="shared" si="0"/>
        <v>Calculation</v>
      </c>
    </row>
    <row r="39" spans="2:8" x14ac:dyDescent="0.25">
      <c r="B39" s="52"/>
      <c r="C39" s="42"/>
      <c r="D39" s="525"/>
      <c r="E39" s="42"/>
      <c r="F39" s="532"/>
      <c r="G39" s="533"/>
      <c r="H39" s="253" t="str">
        <f t="shared" si="0"/>
        <v>Calculation</v>
      </c>
    </row>
    <row r="40" spans="2:8" x14ac:dyDescent="0.25">
      <c r="B40" s="52"/>
      <c r="C40" s="42"/>
      <c r="D40" s="525"/>
      <c r="E40" s="42"/>
      <c r="F40" s="532"/>
      <c r="G40" s="533"/>
      <c r="H40" s="253" t="str">
        <f t="shared" si="0"/>
        <v>Calculation</v>
      </c>
    </row>
    <row r="41" spans="2:8" x14ac:dyDescent="0.25">
      <c r="B41" s="52"/>
      <c r="C41" s="42"/>
      <c r="D41" s="525"/>
      <c r="E41" s="42"/>
      <c r="F41" s="532"/>
      <c r="G41" s="533"/>
      <c r="H41" s="253" t="str">
        <f t="shared" si="0"/>
        <v>Calculation</v>
      </c>
    </row>
    <row r="42" spans="2:8" s="248" customFormat="1" x14ac:dyDescent="0.25">
      <c r="B42" s="52"/>
      <c r="C42" s="42"/>
      <c r="D42" s="525"/>
      <c r="E42" s="42"/>
      <c r="F42" s="532"/>
      <c r="G42" s="533"/>
      <c r="H42" s="253" t="str">
        <f t="shared" si="0"/>
        <v>Calculation</v>
      </c>
    </row>
    <row r="43" spans="2:8" s="248" customFormat="1" x14ac:dyDescent="0.25">
      <c r="B43" s="52"/>
      <c r="C43" s="42"/>
      <c r="D43" s="525"/>
      <c r="E43" s="42"/>
      <c r="F43" s="532"/>
      <c r="G43" s="533"/>
      <c r="H43" s="253" t="str">
        <f t="shared" si="0"/>
        <v>Calculation</v>
      </c>
    </row>
    <row r="44" spans="2:8" s="248" customFormat="1" x14ac:dyDescent="0.25">
      <c r="B44" s="52"/>
      <c r="C44" s="42"/>
      <c r="D44" s="525"/>
      <c r="E44" s="42"/>
      <c r="F44" s="532"/>
      <c r="G44" s="533"/>
      <c r="H44" s="253" t="str">
        <f t="shared" si="0"/>
        <v>Calculation</v>
      </c>
    </row>
    <row r="45" spans="2:8" s="248" customFormat="1" x14ac:dyDescent="0.25">
      <c r="B45" s="52"/>
      <c r="C45" s="42"/>
      <c r="D45" s="525"/>
      <c r="E45" s="42"/>
      <c r="F45" s="532"/>
      <c r="G45" s="533"/>
      <c r="H45" s="253" t="str">
        <f t="shared" si="0"/>
        <v>Calculation</v>
      </c>
    </row>
    <row r="46" spans="2:8" s="248" customFormat="1" outlineLevel="1" x14ac:dyDescent="0.25">
      <c r="B46" s="52"/>
      <c r="C46" s="42"/>
      <c r="D46" s="525"/>
      <c r="E46" s="42"/>
      <c r="F46" s="532"/>
      <c r="G46" s="533"/>
      <c r="H46" s="253" t="str">
        <f t="shared" si="0"/>
        <v>Calculation</v>
      </c>
    </row>
    <row r="47" spans="2:8" s="248" customFormat="1" outlineLevel="1" x14ac:dyDescent="0.25">
      <c r="B47" s="52"/>
      <c r="C47" s="42"/>
      <c r="D47" s="525"/>
      <c r="E47" s="42"/>
      <c r="F47" s="532"/>
      <c r="G47" s="533"/>
      <c r="H47" s="253" t="str">
        <f t="shared" si="0"/>
        <v>Calculation</v>
      </c>
    </row>
    <row r="48" spans="2:8" s="248" customFormat="1" outlineLevel="1" x14ac:dyDescent="0.25">
      <c r="B48" s="52"/>
      <c r="C48" s="42"/>
      <c r="D48" s="525"/>
      <c r="E48" s="42"/>
      <c r="F48" s="532"/>
      <c r="G48" s="533"/>
      <c r="H48" s="253" t="str">
        <f t="shared" si="0"/>
        <v>Calculation</v>
      </c>
    </row>
    <row r="49" spans="2:8" s="248" customFormat="1" outlineLevel="1" x14ac:dyDescent="0.25">
      <c r="B49" s="52"/>
      <c r="C49" s="42"/>
      <c r="D49" s="525"/>
      <c r="E49" s="42"/>
      <c r="F49" s="532"/>
      <c r="G49" s="533"/>
      <c r="H49" s="253" t="str">
        <f t="shared" si="0"/>
        <v>Calculation</v>
      </c>
    </row>
    <row r="50" spans="2:8" s="248" customFormat="1" outlineLevel="1" x14ac:dyDescent="0.25">
      <c r="B50" s="52"/>
      <c r="C50" s="42"/>
      <c r="D50" s="525"/>
      <c r="E50" s="42"/>
      <c r="F50" s="532"/>
      <c r="G50" s="533"/>
      <c r="H50" s="253" t="str">
        <f t="shared" si="0"/>
        <v>Calculation</v>
      </c>
    </row>
    <row r="51" spans="2:8" s="248" customFormat="1" outlineLevel="1" x14ac:dyDescent="0.25">
      <c r="B51" s="52"/>
      <c r="C51" s="42"/>
      <c r="D51" s="525"/>
      <c r="E51" s="42"/>
      <c r="F51" s="532"/>
      <c r="G51" s="533"/>
      <c r="H51" s="253" t="str">
        <f t="shared" si="0"/>
        <v>Calculation</v>
      </c>
    </row>
    <row r="52" spans="2:8" s="248" customFormat="1" outlineLevel="1" x14ac:dyDescent="0.25">
      <c r="B52" s="52"/>
      <c r="C52" s="42"/>
      <c r="D52" s="525"/>
      <c r="E52" s="42"/>
      <c r="F52" s="532"/>
      <c r="G52" s="533"/>
      <c r="H52" s="253" t="str">
        <f t="shared" si="0"/>
        <v>Calculation</v>
      </c>
    </row>
    <row r="53" spans="2:8" outlineLevel="1" x14ac:dyDescent="0.25">
      <c r="B53" s="52"/>
      <c r="C53" s="42"/>
      <c r="D53" s="525"/>
      <c r="E53" s="42"/>
      <c r="F53" s="532"/>
      <c r="G53" s="533"/>
      <c r="H53" s="253" t="str">
        <f t="shared" si="0"/>
        <v>Calculation</v>
      </c>
    </row>
    <row r="54" spans="2:8" outlineLevel="1" x14ac:dyDescent="0.25">
      <c r="B54" s="52"/>
      <c r="C54" s="42"/>
      <c r="D54" s="525"/>
      <c r="E54" s="42"/>
      <c r="F54" s="532"/>
      <c r="G54" s="533"/>
      <c r="H54" s="253" t="str">
        <f t="shared" si="0"/>
        <v>Calculation</v>
      </c>
    </row>
    <row r="55" spans="2:8" outlineLevel="1" x14ac:dyDescent="0.25">
      <c r="B55" s="52"/>
      <c r="C55" s="42"/>
      <c r="D55" s="525"/>
      <c r="E55" s="42"/>
      <c r="F55" s="532"/>
      <c r="G55" s="533"/>
      <c r="H55" s="253" t="str">
        <f t="shared" si="0"/>
        <v>Calculation</v>
      </c>
    </row>
    <row r="56" spans="2:8" ht="15.75" thickBot="1" x14ac:dyDescent="0.3">
      <c r="B56" s="52"/>
      <c r="C56" s="42" t="s">
        <v>619</v>
      </c>
      <c r="D56" s="42"/>
      <c r="E56" s="42"/>
      <c r="F56" s="461" t="str">
        <f>IF(SUM(F31:F55)=0,"Calculation",SUM(F31:F55))</f>
        <v>Calculation</v>
      </c>
      <c r="G56" s="461" t="str">
        <f>IF(SUM(G31:G55)=0,"Calculation",SUM(G31:G55))</f>
        <v>Calculation</v>
      </c>
      <c r="H56" s="462" t="str">
        <f>IF(SUM(H31:H55)=0,"Calculation",SUM(H31:H55))</f>
        <v>Calculation</v>
      </c>
    </row>
    <row r="57" spans="2:8" ht="16.5" thickTop="1" thickBot="1" x14ac:dyDescent="0.3">
      <c r="B57" s="57"/>
      <c r="C57" s="58"/>
      <c r="D57" s="58"/>
      <c r="E57" s="58"/>
      <c r="F57" s="58"/>
      <c r="G57" s="58"/>
      <c r="H57" s="59"/>
    </row>
  </sheetData>
  <sheetProtection sheet="1" objects="1" scenarios="1" selectLockedCells="1"/>
  <mergeCells count="6">
    <mergeCell ref="B21:H21"/>
    <mergeCell ref="B8:H8"/>
    <mergeCell ref="B9:H9"/>
    <mergeCell ref="B10:H10"/>
    <mergeCell ref="B11:H11"/>
    <mergeCell ref="B20:H20"/>
  </mergeCells>
  <pageMargins left="0.7" right="0.7" top="0.75" bottom="0.75" header="0.3" footer="0.3"/>
  <pageSetup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C35ED-DDED-4C8A-8EA9-A56A128D1647}">
  <sheetPr codeName="Sheet22">
    <tabColor theme="5" tint="0.59999389629810485"/>
  </sheetPr>
  <dimension ref="A1:K47"/>
  <sheetViews>
    <sheetView showGridLines="0" showRowColHeaders="0" workbookViewId="0">
      <pane ySplit="5" topLeftCell="A6" activePane="bottomLeft" state="frozen"/>
      <selection pane="bottomLeft" activeCell="A6" sqref="A6"/>
    </sheetView>
  </sheetViews>
  <sheetFormatPr defaultColWidth="8.7109375" defaultRowHeight="15" outlineLevelRow="1" x14ac:dyDescent="0.25"/>
  <cols>
    <col min="1" max="1" width="8.7109375" style="172"/>
    <col min="2" max="2" width="4.7109375" style="172" customWidth="1"/>
    <col min="3" max="3" width="2.28515625" style="172" customWidth="1"/>
    <col min="4" max="4" width="99.7109375" style="172" customWidth="1"/>
    <col min="5" max="5" width="3.7109375" style="172" customWidth="1"/>
    <col min="6" max="8" width="15.5703125" style="172" customWidth="1"/>
    <col min="9" max="9" width="8.7109375" style="172"/>
    <col min="10" max="10" width="18.28515625" style="172" bestFit="1" customWidth="1"/>
    <col min="11" max="16384" width="8.7109375" style="172"/>
  </cols>
  <sheetData>
    <row r="1" spans="1:11" ht="60" customHeight="1" x14ac:dyDescent="0.25">
      <c r="H1" s="237"/>
      <c r="J1" s="248"/>
      <c r="K1" s="248"/>
    </row>
    <row r="2" spans="1:11" x14ac:dyDescent="0.25">
      <c r="H2" s="237"/>
      <c r="J2" s="249"/>
      <c r="K2" s="248"/>
    </row>
    <row r="3" spans="1:11" x14ac:dyDescent="0.25">
      <c r="H3" s="237"/>
      <c r="J3" s="248"/>
      <c r="K3" s="248"/>
    </row>
    <row r="4" spans="1:11" ht="21" x14ac:dyDescent="0.25">
      <c r="B4" s="168" t="s">
        <v>457</v>
      </c>
      <c r="J4" s="248"/>
      <c r="K4" s="248"/>
    </row>
    <row r="5" spans="1:11" s="248" customFormat="1" x14ac:dyDescent="0.25">
      <c r="B5" s="62" t="s">
        <v>664</v>
      </c>
    </row>
    <row r="6" spans="1:11" x14ac:dyDescent="0.25">
      <c r="A6" s="486"/>
    </row>
    <row r="7" spans="1:11" ht="18.75" x14ac:dyDescent="0.3">
      <c r="B7" s="166" t="s">
        <v>461</v>
      </c>
    </row>
    <row r="8" spans="1:11" ht="45" customHeight="1" x14ac:dyDescent="0.25">
      <c r="B8" s="644" t="s">
        <v>459</v>
      </c>
      <c r="C8" s="644"/>
      <c r="D8" s="644"/>
      <c r="E8" s="644"/>
      <c r="F8" s="644"/>
      <c r="G8" s="644"/>
      <c r="H8" s="644"/>
    </row>
    <row r="9" spans="1:11" ht="60" customHeight="1" x14ac:dyDescent="0.25">
      <c r="B9" s="634" t="s">
        <v>460</v>
      </c>
      <c r="C9" s="634"/>
      <c r="D9" s="634"/>
      <c r="E9" s="634"/>
      <c r="F9" s="634"/>
      <c r="G9" s="634"/>
      <c r="H9" s="634"/>
    </row>
    <row r="10" spans="1:11" ht="45" customHeight="1" x14ac:dyDescent="0.25">
      <c r="B10" s="634" t="s">
        <v>462</v>
      </c>
      <c r="C10" s="634"/>
      <c r="D10" s="634"/>
      <c r="E10" s="634"/>
      <c r="F10" s="634"/>
      <c r="G10" s="634"/>
      <c r="H10" s="634"/>
    </row>
    <row r="11" spans="1:11" ht="45" customHeight="1" x14ac:dyDescent="0.25">
      <c r="B11" s="634" t="s">
        <v>463</v>
      </c>
      <c r="C11" s="634"/>
      <c r="D11" s="634"/>
      <c r="E11" s="634"/>
      <c r="F11" s="634"/>
      <c r="G11" s="634"/>
      <c r="H11" s="634"/>
    </row>
    <row r="13" spans="1:11" x14ac:dyDescent="0.25">
      <c r="B13" s="62" t="s">
        <v>478</v>
      </c>
    </row>
    <row r="14" spans="1:11" x14ac:dyDescent="0.25">
      <c r="B14" s="172" t="s">
        <v>479</v>
      </c>
    </row>
    <row r="15" spans="1:11" x14ac:dyDescent="0.25">
      <c r="C15" s="172" t="s">
        <v>480</v>
      </c>
    </row>
    <row r="16" spans="1:11" x14ac:dyDescent="0.25">
      <c r="C16" s="172" t="s">
        <v>481</v>
      </c>
    </row>
    <row r="17" spans="2:8" x14ac:dyDescent="0.25">
      <c r="C17" s="172" t="s">
        <v>482</v>
      </c>
    </row>
    <row r="18" spans="2:8" ht="15.75" thickBot="1" x14ac:dyDescent="0.3"/>
    <row r="19" spans="2:8" x14ac:dyDescent="0.25">
      <c r="B19" s="50"/>
      <c r="C19" s="11"/>
      <c r="D19" s="11"/>
      <c r="E19" s="11"/>
      <c r="F19" s="11"/>
      <c r="G19" s="11"/>
      <c r="H19" s="51"/>
    </row>
    <row r="20" spans="2:8" ht="45" x14ac:dyDescent="0.25">
      <c r="B20" s="52"/>
      <c r="C20" s="42"/>
      <c r="D20" s="42"/>
      <c r="E20" s="42"/>
      <c r="F20" s="256" t="s">
        <v>584</v>
      </c>
      <c r="G20" s="256" t="s">
        <v>585</v>
      </c>
      <c r="H20" s="257" t="s">
        <v>586</v>
      </c>
    </row>
    <row r="21" spans="2:8" x14ac:dyDescent="0.25">
      <c r="B21" s="52"/>
      <c r="C21" s="248" t="s">
        <v>608</v>
      </c>
      <c r="D21" s="42"/>
      <c r="E21" s="42"/>
      <c r="F21" s="532"/>
      <c r="G21" s="533"/>
      <c r="H21" s="253" t="str">
        <f>IF(F21-G21=0,"Calculation",MAX(F21-G21,0))</f>
        <v>Calculation</v>
      </c>
    </row>
    <row r="22" spans="2:8" x14ac:dyDescent="0.25">
      <c r="B22" s="52"/>
      <c r="C22" s="248" t="s">
        <v>609</v>
      </c>
      <c r="D22" s="42"/>
      <c r="E22" s="42"/>
      <c r="F22" s="532"/>
      <c r="G22" s="533"/>
      <c r="H22" s="253" t="str">
        <f t="shared" ref="H22:H45" si="0">IF(F22-G22=0,"Calculation",MAX(F22-G22,0))</f>
        <v>Calculation</v>
      </c>
    </row>
    <row r="23" spans="2:8" x14ac:dyDescent="0.25">
      <c r="B23" s="52"/>
      <c r="C23" s="248" t="s">
        <v>610</v>
      </c>
      <c r="D23" s="42"/>
      <c r="E23" s="42"/>
      <c r="F23" s="532"/>
      <c r="G23" s="533"/>
      <c r="H23" s="253" t="str">
        <f t="shared" si="0"/>
        <v>Calculation</v>
      </c>
    </row>
    <row r="24" spans="2:8" x14ac:dyDescent="0.25">
      <c r="B24" s="52"/>
      <c r="C24" s="248" t="s">
        <v>611</v>
      </c>
      <c r="D24" s="42"/>
      <c r="E24" s="42"/>
      <c r="F24" s="532"/>
      <c r="G24" s="533"/>
      <c r="H24" s="253" t="str">
        <f t="shared" si="0"/>
        <v>Calculation</v>
      </c>
    </row>
    <row r="25" spans="2:8" x14ac:dyDescent="0.25">
      <c r="B25" s="52"/>
      <c r="C25" s="248" t="s">
        <v>612</v>
      </c>
      <c r="E25" s="42"/>
      <c r="F25" s="531"/>
      <c r="G25" s="531"/>
      <c r="H25" s="261"/>
    </row>
    <row r="26" spans="2:8" x14ac:dyDescent="0.25">
      <c r="B26" s="52"/>
      <c r="C26" s="42"/>
      <c r="D26" s="525"/>
      <c r="E26" s="42"/>
      <c r="F26" s="532"/>
      <c r="G26" s="533"/>
      <c r="H26" s="262" t="str">
        <f>IF(F26-G26=0,"Calculation",MAX(F26-G26,0))</f>
        <v>Calculation</v>
      </c>
    </row>
    <row r="27" spans="2:8" x14ac:dyDescent="0.25">
      <c r="B27" s="52"/>
      <c r="C27" s="42"/>
      <c r="D27" s="525"/>
      <c r="E27" s="42"/>
      <c r="F27" s="532"/>
      <c r="G27" s="533"/>
      <c r="H27" s="253" t="str">
        <f>IF(F27-G27=0,"Calculation",MAX(F27-G27,0))</f>
        <v>Calculation</v>
      </c>
    </row>
    <row r="28" spans="2:8" x14ac:dyDescent="0.25">
      <c r="B28" s="52"/>
      <c r="C28" s="42"/>
      <c r="D28" s="525"/>
      <c r="E28" s="42"/>
      <c r="F28" s="532"/>
      <c r="G28" s="533"/>
      <c r="H28" s="262" t="str">
        <f t="shared" si="0"/>
        <v>Calculation</v>
      </c>
    </row>
    <row r="29" spans="2:8" x14ac:dyDescent="0.25">
      <c r="B29" s="52"/>
      <c r="C29" s="42"/>
      <c r="D29" s="525"/>
      <c r="E29" s="42"/>
      <c r="F29" s="532"/>
      <c r="G29" s="533"/>
      <c r="H29" s="253" t="str">
        <f t="shared" si="0"/>
        <v>Calculation</v>
      </c>
    </row>
    <row r="30" spans="2:8" s="248" customFormat="1" x14ac:dyDescent="0.25">
      <c r="B30" s="52"/>
      <c r="C30" s="42"/>
      <c r="D30" s="525"/>
      <c r="E30" s="42"/>
      <c r="F30" s="532"/>
      <c r="G30" s="533"/>
      <c r="H30" s="253" t="str">
        <f t="shared" si="0"/>
        <v>Calculation</v>
      </c>
    </row>
    <row r="31" spans="2:8" s="248" customFormat="1" x14ac:dyDescent="0.25">
      <c r="B31" s="52"/>
      <c r="C31" s="42"/>
      <c r="D31" s="525"/>
      <c r="E31" s="42"/>
      <c r="F31" s="532"/>
      <c r="G31" s="533"/>
      <c r="H31" s="253" t="str">
        <f t="shared" si="0"/>
        <v>Calculation</v>
      </c>
    </row>
    <row r="32" spans="2:8" s="248" customFormat="1" x14ac:dyDescent="0.25">
      <c r="B32" s="52"/>
      <c r="C32" s="42"/>
      <c r="D32" s="525"/>
      <c r="E32" s="42"/>
      <c r="F32" s="532"/>
      <c r="G32" s="533"/>
      <c r="H32" s="253" t="str">
        <f t="shared" si="0"/>
        <v>Calculation</v>
      </c>
    </row>
    <row r="33" spans="2:8" s="248" customFormat="1" x14ac:dyDescent="0.25">
      <c r="B33" s="52"/>
      <c r="C33" s="42"/>
      <c r="D33" s="525"/>
      <c r="E33" s="42"/>
      <c r="F33" s="532"/>
      <c r="G33" s="533"/>
      <c r="H33" s="253" t="str">
        <f t="shared" si="0"/>
        <v>Calculation</v>
      </c>
    </row>
    <row r="34" spans="2:8" s="248" customFormat="1" x14ac:dyDescent="0.25">
      <c r="B34" s="52"/>
      <c r="C34" s="42"/>
      <c r="D34" s="525"/>
      <c r="E34" s="42"/>
      <c r="F34" s="532"/>
      <c r="G34" s="533"/>
      <c r="H34" s="253" t="str">
        <f t="shared" si="0"/>
        <v>Calculation</v>
      </c>
    </row>
    <row r="35" spans="2:8" s="248" customFormat="1" x14ac:dyDescent="0.25">
      <c r="B35" s="52"/>
      <c r="C35" s="42"/>
      <c r="D35" s="525"/>
      <c r="E35" s="42"/>
      <c r="F35" s="532"/>
      <c r="G35" s="533"/>
      <c r="H35" s="253" t="str">
        <f t="shared" si="0"/>
        <v>Calculation</v>
      </c>
    </row>
    <row r="36" spans="2:8" s="248" customFormat="1" outlineLevel="1" x14ac:dyDescent="0.25">
      <c r="B36" s="52"/>
      <c r="C36" s="42"/>
      <c r="D36" s="525"/>
      <c r="E36" s="42"/>
      <c r="F36" s="532"/>
      <c r="G36" s="533"/>
      <c r="H36" s="253" t="str">
        <f t="shared" si="0"/>
        <v>Calculation</v>
      </c>
    </row>
    <row r="37" spans="2:8" s="248" customFormat="1" outlineLevel="1" x14ac:dyDescent="0.25">
      <c r="B37" s="52"/>
      <c r="C37" s="42"/>
      <c r="D37" s="525"/>
      <c r="E37" s="42"/>
      <c r="F37" s="532"/>
      <c r="G37" s="533"/>
      <c r="H37" s="253" t="str">
        <f t="shared" si="0"/>
        <v>Calculation</v>
      </c>
    </row>
    <row r="38" spans="2:8" s="248" customFormat="1" outlineLevel="1" x14ac:dyDescent="0.25">
      <c r="B38" s="52"/>
      <c r="C38" s="42"/>
      <c r="D38" s="525"/>
      <c r="E38" s="42"/>
      <c r="F38" s="532"/>
      <c r="G38" s="533"/>
      <c r="H38" s="253" t="str">
        <f t="shared" si="0"/>
        <v>Calculation</v>
      </c>
    </row>
    <row r="39" spans="2:8" s="248" customFormat="1" outlineLevel="1" x14ac:dyDescent="0.25">
      <c r="B39" s="52"/>
      <c r="C39" s="42"/>
      <c r="D39" s="525"/>
      <c r="E39" s="42"/>
      <c r="F39" s="532"/>
      <c r="G39" s="533"/>
      <c r="H39" s="253" t="str">
        <f t="shared" si="0"/>
        <v>Calculation</v>
      </c>
    </row>
    <row r="40" spans="2:8" outlineLevel="1" x14ac:dyDescent="0.25">
      <c r="B40" s="52"/>
      <c r="C40" s="42"/>
      <c r="D40" s="525"/>
      <c r="E40" s="42"/>
      <c r="F40" s="532"/>
      <c r="G40" s="533"/>
      <c r="H40" s="253" t="str">
        <f t="shared" si="0"/>
        <v>Calculation</v>
      </c>
    </row>
    <row r="41" spans="2:8" s="248" customFormat="1" outlineLevel="1" x14ac:dyDescent="0.25">
      <c r="B41" s="52"/>
      <c r="C41" s="42"/>
      <c r="D41" s="525"/>
      <c r="E41" s="42"/>
      <c r="F41" s="532"/>
      <c r="G41" s="533"/>
      <c r="H41" s="253" t="str">
        <f t="shared" si="0"/>
        <v>Calculation</v>
      </c>
    </row>
    <row r="42" spans="2:8" outlineLevel="1" x14ac:dyDescent="0.25">
      <c r="B42" s="52"/>
      <c r="C42" s="42"/>
      <c r="D42" s="525"/>
      <c r="E42" s="42"/>
      <c r="F42" s="532"/>
      <c r="G42" s="533"/>
      <c r="H42" s="253" t="str">
        <f t="shared" si="0"/>
        <v>Calculation</v>
      </c>
    </row>
    <row r="43" spans="2:8" outlineLevel="1" x14ac:dyDescent="0.25">
      <c r="B43" s="52"/>
      <c r="C43" s="42"/>
      <c r="D43" s="525"/>
      <c r="E43" s="42"/>
      <c r="F43" s="532"/>
      <c r="G43" s="533"/>
      <c r="H43" s="253" t="str">
        <f t="shared" si="0"/>
        <v>Calculation</v>
      </c>
    </row>
    <row r="44" spans="2:8" outlineLevel="1" x14ac:dyDescent="0.25">
      <c r="B44" s="52"/>
      <c r="C44" s="42"/>
      <c r="D44" s="525"/>
      <c r="E44" s="42"/>
      <c r="F44" s="532"/>
      <c r="G44" s="533"/>
      <c r="H44" s="253" t="str">
        <f t="shared" si="0"/>
        <v>Calculation</v>
      </c>
    </row>
    <row r="45" spans="2:8" outlineLevel="1" x14ac:dyDescent="0.25">
      <c r="B45" s="52"/>
      <c r="C45" s="42"/>
      <c r="D45" s="525"/>
      <c r="E45" s="42"/>
      <c r="F45" s="532"/>
      <c r="G45" s="533"/>
      <c r="H45" s="253" t="str">
        <f t="shared" si="0"/>
        <v>Calculation</v>
      </c>
    </row>
    <row r="46" spans="2:8" ht="15.75" thickBot="1" x14ac:dyDescent="0.3">
      <c r="B46" s="52"/>
      <c r="C46" s="42" t="s">
        <v>613</v>
      </c>
      <c r="D46" s="42"/>
      <c r="E46" s="42"/>
      <c r="F46" s="461" t="str">
        <f>IF(SUM(F21:F45)=0,"Calculation",SUM(F21:F45))</f>
        <v>Calculation</v>
      </c>
      <c r="G46" s="461" t="str">
        <f>IF(SUM(G21:G45)=0,"Calculation",SUM(G21:G45))</f>
        <v>Calculation</v>
      </c>
      <c r="H46" s="462" t="str">
        <f>IF(SUM(H21:H45)=0,"Calculation",SUM(H21:H45))</f>
        <v>Calculation</v>
      </c>
    </row>
    <row r="47" spans="2:8" ht="16.5" thickTop="1" thickBot="1" x14ac:dyDescent="0.3">
      <c r="B47" s="57"/>
      <c r="C47" s="58"/>
      <c r="D47" s="58"/>
      <c r="E47" s="58"/>
      <c r="F47" s="58"/>
      <c r="G47" s="58"/>
      <c r="H47" s="59"/>
    </row>
  </sheetData>
  <sheetProtection sheet="1" objects="1" scenarios="1" selectLockedCells="1"/>
  <mergeCells count="4">
    <mergeCell ref="B9:H9"/>
    <mergeCell ref="B10:H10"/>
    <mergeCell ref="B11:H11"/>
    <mergeCell ref="B8:H8"/>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5A63C-2C92-4993-AF5C-4BB4346B4E1A}">
  <sheetPr codeName="Sheet23">
    <tabColor theme="5" tint="0.59999389629810485"/>
  </sheetPr>
  <dimension ref="B1:K43"/>
  <sheetViews>
    <sheetView showGridLines="0" showRowColHeaders="0" workbookViewId="0">
      <pane ySplit="5" topLeftCell="A6" activePane="bottomLeft" state="frozen"/>
      <selection pane="bottomLeft" activeCell="F21" sqref="F21"/>
    </sheetView>
  </sheetViews>
  <sheetFormatPr defaultColWidth="8.7109375" defaultRowHeight="15" outlineLevelRow="1" x14ac:dyDescent="0.25"/>
  <cols>
    <col min="1" max="1" width="8.7109375" style="172"/>
    <col min="2" max="2" width="4.7109375" style="172" customWidth="1"/>
    <col min="3" max="3" width="2.28515625" style="172" customWidth="1"/>
    <col min="4" max="4" width="99.7109375" style="172" customWidth="1"/>
    <col min="5" max="5" width="3.7109375" style="172" customWidth="1"/>
    <col min="6" max="8" width="15.5703125" style="172" customWidth="1"/>
    <col min="9" max="9" width="8.7109375" style="172"/>
    <col min="10" max="10" width="18.28515625" style="172" bestFit="1" customWidth="1"/>
    <col min="11" max="16384" width="8.7109375" style="172"/>
  </cols>
  <sheetData>
    <row r="1" spans="2:11" ht="60" customHeight="1" x14ac:dyDescent="0.25">
      <c r="H1" s="237"/>
      <c r="J1" s="248"/>
      <c r="K1" s="248"/>
    </row>
    <row r="2" spans="2:11" x14ac:dyDescent="0.25">
      <c r="H2" s="237"/>
      <c r="J2" s="249"/>
      <c r="K2" s="248"/>
    </row>
    <row r="3" spans="2:11" x14ac:dyDescent="0.25">
      <c r="H3" s="237"/>
      <c r="J3" s="248"/>
      <c r="K3" s="248"/>
    </row>
    <row r="4" spans="2:11" ht="21" x14ac:dyDescent="0.25">
      <c r="B4" s="168" t="s">
        <v>457</v>
      </c>
      <c r="J4" s="248"/>
      <c r="K4" s="248"/>
    </row>
    <row r="5" spans="2:11" s="248" customFormat="1" x14ac:dyDescent="0.25">
      <c r="B5" s="62" t="s">
        <v>665</v>
      </c>
    </row>
    <row r="7" spans="2:11" ht="18.75" x14ac:dyDescent="0.3">
      <c r="B7" s="166" t="s">
        <v>461</v>
      </c>
    </row>
    <row r="8" spans="2:11" ht="45" customHeight="1" x14ac:dyDescent="0.25">
      <c r="B8" s="644" t="s">
        <v>459</v>
      </c>
      <c r="C8" s="644"/>
      <c r="D8" s="644"/>
      <c r="E8" s="644"/>
      <c r="F8" s="644"/>
      <c r="G8" s="644"/>
      <c r="H8" s="644"/>
    </row>
    <row r="9" spans="2:11" ht="60" customHeight="1" x14ac:dyDescent="0.25">
      <c r="B9" s="634" t="s">
        <v>460</v>
      </c>
      <c r="C9" s="634"/>
      <c r="D9" s="634"/>
      <c r="E9" s="634"/>
      <c r="F9" s="634"/>
      <c r="G9" s="634"/>
      <c r="H9" s="634"/>
    </row>
    <row r="10" spans="2:11" ht="45" customHeight="1" x14ac:dyDescent="0.25">
      <c r="B10" s="634" t="s">
        <v>462</v>
      </c>
      <c r="C10" s="634"/>
      <c r="D10" s="634"/>
      <c r="E10" s="634"/>
      <c r="F10" s="634"/>
      <c r="G10" s="634"/>
      <c r="H10" s="634"/>
    </row>
    <row r="11" spans="2:11" ht="45" customHeight="1" x14ac:dyDescent="0.25">
      <c r="B11" s="634" t="s">
        <v>463</v>
      </c>
      <c r="C11" s="634"/>
      <c r="D11" s="634"/>
      <c r="E11" s="634"/>
      <c r="F11" s="634"/>
      <c r="G11" s="634"/>
      <c r="H11" s="634"/>
    </row>
    <row r="13" spans="2:11" x14ac:dyDescent="0.25">
      <c r="B13" s="62" t="s">
        <v>483</v>
      </c>
    </row>
    <row r="14" spans="2:11" x14ac:dyDescent="0.25">
      <c r="B14" s="172" t="s">
        <v>484</v>
      </c>
    </row>
    <row r="18" spans="2:8" ht="15.75" thickBot="1" x14ac:dyDescent="0.3"/>
    <row r="19" spans="2:8" x14ac:dyDescent="0.25">
      <c r="B19" s="50"/>
      <c r="C19" s="11"/>
      <c r="D19" s="11"/>
      <c r="E19" s="11"/>
      <c r="F19" s="11"/>
      <c r="G19" s="11"/>
      <c r="H19" s="51"/>
    </row>
    <row r="20" spans="2:8" ht="45" x14ac:dyDescent="0.25">
      <c r="B20" s="52"/>
      <c r="C20" s="42"/>
      <c r="D20" s="42"/>
      <c r="E20" s="42"/>
      <c r="F20" s="256" t="s">
        <v>584</v>
      </c>
      <c r="G20" s="256" t="s">
        <v>585</v>
      </c>
      <c r="H20" s="257" t="s">
        <v>586</v>
      </c>
    </row>
    <row r="21" spans="2:8" x14ac:dyDescent="0.25">
      <c r="B21" s="52"/>
      <c r="C21" s="248" t="s">
        <v>606</v>
      </c>
      <c r="E21" s="42"/>
      <c r="F21" s="534"/>
      <c r="G21" s="535"/>
      <c r="H21" s="267"/>
    </row>
    <row r="22" spans="2:8" x14ac:dyDescent="0.25">
      <c r="B22" s="52"/>
      <c r="C22" s="248"/>
      <c r="D22" s="525"/>
      <c r="E22" s="42"/>
      <c r="F22" s="532"/>
      <c r="G22" s="533"/>
      <c r="H22" s="253" t="str">
        <f t="shared" ref="H22:H41" si="0">IF(F22-G22=0,"Calculation",MAX(F22-G22,0))</f>
        <v>Calculation</v>
      </c>
    </row>
    <row r="23" spans="2:8" x14ac:dyDescent="0.25">
      <c r="B23" s="52"/>
      <c r="C23" s="248"/>
      <c r="D23" s="525"/>
      <c r="E23" s="42"/>
      <c r="F23" s="532"/>
      <c r="G23" s="533"/>
      <c r="H23" s="253" t="str">
        <f t="shared" si="0"/>
        <v>Calculation</v>
      </c>
    </row>
    <row r="24" spans="2:8" x14ac:dyDescent="0.25">
      <c r="B24" s="52"/>
      <c r="C24" s="248"/>
      <c r="D24" s="525"/>
      <c r="E24" s="42"/>
      <c r="F24" s="532"/>
      <c r="G24" s="533"/>
      <c r="H24" s="253" t="str">
        <f t="shared" si="0"/>
        <v>Calculation</v>
      </c>
    </row>
    <row r="25" spans="2:8" x14ac:dyDescent="0.25">
      <c r="B25" s="52"/>
      <c r="C25" s="42"/>
      <c r="D25" s="525"/>
      <c r="E25" s="42"/>
      <c r="F25" s="532"/>
      <c r="G25" s="533"/>
      <c r="H25" s="253" t="str">
        <f t="shared" ref="H25" si="1">IF(F25-G25=0,"Calculation",MAX(F25-G25,0))</f>
        <v>Calculation</v>
      </c>
    </row>
    <row r="26" spans="2:8" x14ac:dyDescent="0.25">
      <c r="B26" s="52"/>
      <c r="C26" s="42"/>
      <c r="D26" s="525"/>
      <c r="E26" s="42"/>
      <c r="F26" s="532"/>
      <c r="G26" s="533"/>
      <c r="H26" s="262" t="str">
        <f>IF(F26-G26=0,"Calculation",MAX(F26-G26,0))</f>
        <v>Calculation</v>
      </c>
    </row>
    <row r="27" spans="2:8" x14ac:dyDescent="0.25">
      <c r="B27" s="52"/>
      <c r="C27" s="42"/>
      <c r="D27" s="525"/>
      <c r="E27" s="42"/>
      <c r="F27" s="532"/>
      <c r="G27" s="533"/>
      <c r="H27" s="253" t="str">
        <f>IF(F27-G27=0,"Calculation",MAX(F27-G27,0))</f>
        <v>Calculation</v>
      </c>
    </row>
    <row r="28" spans="2:8" x14ac:dyDescent="0.25">
      <c r="B28" s="52"/>
      <c r="C28" s="42"/>
      <c r="D28" s="525"/>
      <c r="E28" s="42"/>
      <c r="F28" s="532"/>
      <c r="G28" s="533"/>
      <c r="H28" s="262" t="str">
        <f t="shared" si="0"/>
        <v>Calculation</v>
      </c>
    </row>
    <row r="29" spans="2:8" x14ac:dyDescent="0.25">
      <c r="B29" s="52"/>
      <c r="C29" s="42"/>
      <c r="D29" s="525"/>
      <c r="E29" s="42"/>
      <c r="F29" s="532"/>
      <c r="G29" s="533"/>
      <c r="H29" s="253" t="str">
        <f t="shared" si="0"/>
        <v>Calculation</v>
      </c>
    </row>
    <row r="30" spans="2:8" x14ac:dyDescent="0.25">
      <c r="B30" s="52"/>
      <c r="C30" s="42"/>
      <c r="D30" s="525"/>
      <c r="E30" s="42"/>
      <c r="F30" s="532"/>
      <c r="G30" s="533"/>
      <c r="H30" s="253" t="str">
        <f t="shared" si="0"/>
        <v>Calculation</v>
      </c>
    </row>
    <row r="31" spans="2:8" x14ac:dyDescent="0.25">
      <c r="B31" s="52"/>
      <c r="C31" s="42"/>
      <c r="D31" s="525"/>
      <c r="E31" s="42"/>
      <c r="F31" s="532"/>
      <c r="G31" s="533"/>
      <c r="H31" s="253" t="str">
        <f t="shared" si="0"/>
        <v>Calculation</v>
      </c>
    </row>
    <row r="32" spans="2:8" outlineLevel="1" x14ac:dyDescent="0.25">
      <c r="B32" s="52"/>
      <c r="C32" s="42"/>
      <c r="D32" s="525"/>
      <c r="E32" s="42"/>
      <c r="F32" s="532"/>
      <c r="G32" s="533"/>
      <c r="H32" s="253" t="str">
        <f t="shared" si="0"/>
        <v>Calculation</v>
      </c>
    </row>
    <row r="33" spans="2:8" s="248" customFormat="1" outlineLevel="1" x14ac:dyDescent="0.25">
      <c r="B33" s="52"/>
      <c r="C33" s="42"/>
      <c r="D33" s="525"/>
      <c r="E33" s="42"/>
      <c r="F33" s="532"/>
      <c r="G33" s="533"/>
      <c r="H33" s="253" t="str">
        <f t="shared" si="0"/>
        <v>Calculation</v>
      </c>
    </row>
    <row r="34" spans="2:8" s="248" customFormat="1" outlineLevel="1" x14ac:dyDescent="0.25">
      <c r="B34" s="52"/>
      <c r="C34" s="42"/>
      <c r="D34" s="525"/>
      <c r="E34" s="42"/>
      <c r="F34" s="532"/>
      <c r="G34" s="533"/>
      <c r="H34" s="253" t="str">
        <f t="shared" si="0"/>
        <v>Calculation</v>
      </c>
    </row>
    <row r="35" spans="2:8" s="248" customFormat="1" outlineLevel="1" x14ac:dyDescent="0.25">
      <c r="B35" s="52"/>
      <c r="C35" s="42"/>
      <c r="D35" s="525"/>
      <c r="E35" s="42"/>
      <c r="F35" s="532"/>
      <c r="G35" s="533"/>
      <c r="H35" s="253" t="str">
        <f t="shared" si="0"/>
        <v>Calculation</v>
      </c>
    </row>
    <row r="36" spans="2:8" s="248" customFormat="1" outlineLevel="1" x14ac:dyDescent="0.25">
      <c r="B36" s="52"/>
      <c r="C36" s="42"/>
      <c r="D36" s="525"/>
      <c r="E36" s="42"/>
      <c r="F36" s="532"/>
      <c r="G36" s="533"/>
      <c r="H36" s="253" t="str">
        <f t="shared" si="0"/>
        <v>Calculation</v>
      </c>
    </row>
    <row r="37" spans="2:8" s="248" customFormat="1" outlineLevel="1" x14ac:dyDescent="0.25">
      <c r="B37" s="52"/>
      <c r="C37" s="42"/>
      <c r="D37" s="525"/>
      <c r="E37" s="42"/>
      <c r="F37" s="532"/>
      <c r="G37" s="533"/>
      <c r="H37" s="253" t="str">
        <f t="shared" si="0"/>
        <v>Calculation</v>
      </c>
    </row>
    <row r="38" spans="2:8" s="248" customFormat="1" outlineLevel="1" x14ac:dyDescent="0.25">
      <c r="B38" s="52"/>
      <c r="C38" s="42"/>
      <c r="D38" s="525"/>
      <c r="E38" s="42"/>
      <c r="F38" s="532"/>
      <c r="G38" s="533"/>
      <c r="H38" s="253" t="str">
        <f t="shared" si="0"/>
        <v>Calculation</v>
      </c>
    </row>
    <row r="39" spans="2:8" s="248" customFormat="1" outlineLevel="1" x14ac:dyDescent="0.25">
      <c r="B39" s="52"/>
      <c r="C39" s="42"/>
      <c r="D39" s="525"/>
      <c r="E39" s="42"/>
      <c r="F39" s="532"/>
      <c r="G39" s="533"/>
      <c r="H39" s="253" t="str">
        <f t="shared" si="0"/>
        <v>Calculation</v>
      </c>
    </row>
    <row r="40" spans="2:8" outlineLevel="1" x14ac:dyDescent="0.25">
      <c r="B40" s="52"/>
      <c r="C40" s="42"/>
      <c r="D40" s="525"/>
      <c r="E40" s="42"/>
      <c r="F40" s="532"/>
      <c r="G40" s="533"/>
      <c r="H40" s="253" t="str">
        <f t="shared" si="0"/>
        <v>Calculation</v>
      </c>
    </row>
    <row r="41" spans="2:8" outlineLevel="1" x14ac:dyDescent="0.25">
      <c r="B41" s="52"/>
      <c r="C41" s="42"/>
      <c r="D41" s="525"/>
      <c r="E41" s="42"/>
      <c r="F41" s="532"/>
      <c r="G41" s="533"/>
      <c r="H41" s="253" t="str">
        <f t="shared" si="0"/>
        <v>Calculation</v>
      </c>
    </row>
    <row r="42" spans="2:8" ht="15.75" thickBot="1" x14ac:dyDescent="0.3">
      <c r="B42" s="52"/>
      <c r="C42" s="42" t="s">
        <v>605</v>
      </c>
      <c r="D42" s="42"/>
      <c r="E42" s="42"/>
      <c r="F42" s="461" t="str">
        <f>IF(SUM(F21:F41)=0,"Calculation",SUM(F21:F41))</f>
        <v>Calculation</v>
      </c>
      <c r="G42" s="461" t="str">
        <f>IF(SUM(G21:G41)=0,"Calculation",SUM(G21:G41))</f>
        <v>Calculation</v>
      </c>
      <c r="H42" s="462" t="str">
        <f>IF(SUM(H21:H41)=0,"Calculation",SUM(H21:H41))</f>
        <v>Calculation</v>
      </c>
    </row>
    <row r="43" spans="2:8" ht="16.5" thickTop="1" thickBot="1" x14ac:dyDescent="0.3">
      <c r="B43" s="57"/>
      <c r="C43" s="58"/>
      <c r="D43" s="58"/>
      <c r="E43" s="58"/>
      <c r="F43" s="58"/>
      <c r="G43" s="58"/>
      <c r="H43" s="59"/>
    </row>
  </sheetData>
  <sheetProtection sheet="1" objects="1" scenarios="1" selectLockedCells="1"/>
  <mergeCells count="4">
    <mergeCell ref="B9:H9"/>
    <mergeCell ref="B10:H10"/>
    <mergeCell ref="B11:H11"/>
    <mergeCell ref="B8:H8"/>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F6CDF-6DCD-4151-B019-E2617704CA27}">
  <sheetPr codeName="Sheet24">
    <tabColor theme="5" tint="0.59999389629810485"/>
  </sheetPr>
  <dimension ref="B1:K52"/>
  <sheetViews>
    <sheetView showGridLines="0" showRowColHeaders="0" workbookViewId="0">
      <pane ySplit="5" topLeftCell="A25" activePane="bottomLeft" state="frozen"/>
      <selection pane="bottomLeft" activeCell="D31" sqref="D31"/>
    </sheetView>
  </sheetViews>
  <sheetFormatPr defaultColWidth="8.7109375" defaultRowHeight="15" outlineLevelRow="1" x14ac:dyDescent="0.25"/>
  <cols>
    <col min="1" max="1" width="8.7109375" style="172"/>
    <col min="2" max="2" width="4.7109375" style="172" customWidth="1"/>
    <col min="3" max="3" width="2.28515625" style="172" customWidth="1"/>
    <col min="4" max="4" width="99.7109375" style="172" customWidth="1"/>
    <col min="5" max="5" width="3.7109375" style="172" customWidth="1"/>
    <col min="6" max="8" width="15.5703125" style="172" customWidth="1"/>
    <col min="9" max="9" width="8.7109375" style="172"/>
    <col min="10" max="10" width="18.28515625" style="172" bestFit="1" customWidth="1"/>
    <col min="11" max="16384" width="8.7109375" style="172"/>
  </cols>
  <sheetData>
    <row r="1" spans="2:11" ht="60" customHeight="1" x14ac:dyDescent="0.25">
      <c r="H1" s="237"/>
      <c r="J1" s="248"/>
      <c r="K1" s="248"/>
    </row>
    <row r="2" spans="2:11" x14ac:dyDescent="0.25">
      <c r="H2" s="237"/>
      <c r="J2" s="249"/>
      <c r="K2" s="248"/>
    </row>
    <row r="3" spans="2:11" x14ac:dyDescent="0.25">
      <c r="H3" s="237"/>
      <c r="J3" s="248"/>
      <c r="K3" s="248"/>
    </row>
    <row r="4" spans="2:11" ht="21" x14ac:dyDescent="0.25">
      <c r="B4" s="168" t="s">
        <v>457</v>
      </c>
      <c r="J4" s="248"/>
      <c r="K4" s="248"/>
    </row>
    <row r="5" spans="2:11" s="248" customFormat="1" x14ac:dyDescent="0.25">
      <c r="B5" s="62" t="s">
        <v>666</v>
      </c>
    </row>
    <row r="7" spans="2:11" ht="18.75" x14ac:dyDescent="0.3">
      <c r="B7" s="166" t="s">
        <v>461</v>
      </c>
    </row>
    <row r="8" spans="2:11" ht="45" customHeight="1" x14ac:dyDescent="0.25">
      <c r="B8" s="644" t="s">
        <v>459</v>
      </c>
      <c r="C8" s="644"/>
      <c r="D8" s="644"/>
      <c r="E8" s="644"/>
      <c r="F8" s="644"/>
      <c r="G8" s="644"/>
      <c r="H8" s="644"/>
    </row>
    <row r="9" spans="2:11" ht="60" customHeight="1" x14ac:dyDescent="0.25">
      <c r="B9" s="634" t="s">
        <v>460</v>
      </c>
      <c r="C9" s="634"/>
      <c r="D9" s="634"/>
      <c r="E9" s="634"/>
      <c r="F9" s="634"/>
      <c r="G9" s="634"/>
      <c r="H9" s="634"/>
    </row>
    <row r="10" spans="2:11" ht="45" customHeight="1" x14ac:dyDescent="0.25">
      <c r="B10" s="634" t="s">
        <v>462</v>
      </c>
      <c r="C10" s="634"/>
      <c r="D10" s="634"/>
      <c r="E10" s="634"/>
      <c r="F10" s="634"/>
      <c r="G10" s="634"/>
      <c r="H10" s="634"/>
    </row>
    <row r="11" spans="2:11" ht="45" customHeight="1" x14ac:dyDescent="0.25">
      <c r="B11" s="634" t="s">
        <v>463</v>
      </c>
      <c r="C11" s="634"/>
      <c r="D11" s="634"/>
      <c r="E11" s="634"/>
      <c r="F11" s="634"/>
      <c r="G11" s="634"/>
      <c r="H11" s="634"/>
    </row>
    <row r="13" spans="2:11" x14ac:dyDescent="0.25">
      <c r="B13" s="62" t="s">
        <v>485</v>
      </c>
    </row>
    <row r="14" spans="2:11" x14ac:dyDescent="0.25">
      <c r="B14" s="172" t="s">
        <v>486</v>
      </c>
    </row>
    <row r="15" spans="2:11" x14ac:dyDescent="0.25">
      <c r="C15" s="172" t="s">
        <v>487</v>
      </c>
    </row>
    <row r="16" spans="2:11" x14ac:dyDescent="0.25">
      <c r="C16" s="172" t="s">
        <v>488</v>
      </c>
    </row>
    <row r="17" spans="2:8" x14ac:dyDescent="0.25">
      <c r="C17" s="172" t="s">
        <v>489</v>
      </c>
    </row>
    <row r="18" spans="2:8" x14ac:dyDescent="0.25">
      <c r="C18" s="172" t="s">
        <v>490</v>
      </c>
    </row>
    <row r="19" spans="2:8" x14ac:dyDescent="0.25">
      <c r="C19" s="172" t="s">
        <v>491</v>
      </c>
    </row>
    <row r="23" spans="2:8" ht="15.75" thickBot="1" x14ac:dyDescent="0.3"/>
    <row r="24" spans="2:8" x14ac:dyDescent="0.25">
      <c r="B24" s="50"/>
      <c r="C24" s="11"/>
      <c r="D24" s="11"/>
      <c r="E24" s="11"/>
      <c r="F24" s="11"/>
      <c r="G24" s="11"/>
      <c r="H24" s="51"/>
    </row>
    <row r="25" spans="2:8" ht="45" x14ac:dyDescent="0.25">
      <c r="B25" s="52"/>
      <c r="C25" s="42"/>
      <c r="D25" s="42"/>
      <c r="E25" s="42"/>
      <c r="F25" s="256" t="s">
        <v>584</v>
      </c>
      <c r="G25" s="256" t="s">
        <v>585</v>
      </c>
      <c r="H25" s="257" t="s">
        <v>586</v>
      </c>
    </row>
    <row r="26" spans="2:8" x14ac:dyDescent="0.25">
      <c r="B26" s="52"/>
      <c r="C26" s="248" t="s">
        <v>599</v>
      </c>
      <c r="D26" s="42"/>
      <c r="E26" s="42"/>
      <c r="F26" s="532"/>
      <c r="G26" s="533"/>
      <c r="H26" s="253" t="str">
        <f>IF(F26-G26=0,"Calculation",MAX(F26-G26,0))</f>
        <v>Calculation</v>
      </c>
    </row>
    <row r="27" spans="2:8" x14ac:dyDescent="0.25">
      <c r="B27" s="52"/>
      <c r="C27" s="248" t="s">
        <v>601</v>
      </c>
      <c r="D27" s="42"/>
      <c r="E27" s="42"/>
      <c r="F27" s="532"/>
      <c r="G27" s="533"/>
      <c r="H27" s="253" t="str">
        <f t="shared" ref="H27:H50" si="0">IF(F27-G27=0,"Calculation",MAX(F27-G27,0))</f>
        <v>Calculation</v>
      </c>
    </row>
    <row r="28" spans="2:8" x14ac:dyDescent="0.25">
      <c r="B28" s="52"/>
      <c r="C28" s="248" t="s">
        <v>600</v>
      </c>
      <c r="D28" s="42"/>
      <c r="E28" s="42"/>
      <c r="F28" s="532"/>
      <c r="G28" s="533"/>
      <c r="H28" s="253" t="str">
        <f t="shared" si="0"/>
        <v>Calculation</v>
      </c>
    </row>
    <row r="29" spans="2:8" x14ac:dyDescent="0.25">
      <c r="B29" s="52"/>
      <c r="C29" s="248" t="s">
        <v>602</v>
      </c>
      <c r="D29" s="42"/>
      <c r="E29" s="42"/>
      <c r="F29" s="532"/>
      <c r="G29" s="533"/>
      <c r="H29" s="253" t="str">
        <f t="shared" si="0"/>
        <v>Calculation</v>
      </c>
    </row>
    <row r="30" spans="2:8" x14ac:dyDescent="0.25">
      <c r="B30" s="52"/>
      <c r="C30" s="248" t="s">
        <v>603</v>
      </c>
      <c r="E30" s="42"/>
      <c r="F30" s="531"/>
      <c r="G30" s="531"/>
      <c r="H30" s="261"/>
    </row>
    <row r="31" spans="2:8" x14ac:dyDescent="0.25">
      <c r="B31" s="52"/>
      <c r="C31" s="42"/>
      <c r="D31" s="525"/>
      <c r="E31" s="42"/>
      <c r="F31" s="532"/>
      <c r="G31" s="533"/>
      <c r="H31" s="262" t="str">
        <f>IF(F31-G31=0,"Calculation",MAX(F31-G31,0))</f>
        <v>Calculation</v>
      </c>
    </row>
    <row r="32" spans="2:8" x14ac:dyDescent="0.25">
      <c r="B32" s="52"/>
      <c r="C32" s="42"/>
      <c r="D32" s="525"/>
      <c r="E32" s="42"/>
      <c r="F32" s="532"/>
      <c r="G32" s="533"/>
      <c r="H32" s="253" t="str">
        <f>IF(F32-G32=0,"Calculation",MAX(F32-G32,0))</f>
        <v>Calculation</v>
      </c>
    </row>
    <row r="33" spans="2:8" x14ac:dyDescent="0.25">
      <c r="B33" s="52"/>
      <c r="C33" s="42"/>
      <c r="D33" s="525"/>
      <c r="E33" s="42"/>
      <c r="F33" s="532"/>
      <c r="G33" s="533"/>
      <c r="H33" s="262" t="str">
        <f t="shared" si="0"/>
        <v>Calculation</v>
      </c>
    </row>
    <row r="34" spans="2:8" x14ac:dyDescent="0.25">
      <c r="B34" s="52"/>
      <c r="C34" s="42"/>
      <c r="D34" s="525"/>
      <c r="E34" s="42"/>
      <c r="F34" s="532"/>
      <c r="G34" s="533"/>
      <c r="H34" s="253" t="str">
        <f t="shared" si="0"/>
        <v>Calculation</v>
      </c>
    </row>
    <row r="35" spans="2:8" x14ac:dyDescent="0.25">
      <c r="B35" s="52"/>
      <c r="C35" s="42"/>
      <c r="D35" s="525"/>
      <c r="E35" s="42"/>
      <c r="F35" s="532"/>
      <c r="G35" s="533"/>
      <c r="H35" s="253" t="str">
        <f t="shared" si="0"/>
        <v>Calculation</v>
      </c>
    </row>
    <row r="36" spans="2:8" x14ac:dyDescent="0.25">
      <c r="B36" s="52"/>
      <c r="C36" s="42"/>
      <c r="D36" s="525"/>
      <c r="E36" s="42"/>
      <c r="F36" s="532"/>
      <c r="G36" s="533"/>
      <c r="H36" s="253" t="str">
        <f t="shared" si="0"/>
        <v>Calculation</v>
      </c>
    </row>
    <row r="37" spans="2:8" x14ac:dyDescent="0.25">
      <c r="B37" s="52"/>
      <c r="C37" s="42"/>
      <c r="D37" s="525"/>
      <c r="E37" s="42"/>
      <c r="F37" s="532"/>
      <c r="G37" s="533"/>
      <c r="H37" s="253" t="str">
        <f t="shared" si="0"/>
        <v>Calculation</v>
      </c>
    </row>
    <row r="38" spans="2:8" x14ac:dyDescent="0.25">
      <c r="B38" s="52"/>
      <c r="C38" s="42"/>
      <c r="D38" s="525"/>
      <c r="E38" s="42"/>
      <c r="F38" s="532"/>
      <c r="G38" s="533"/>
      <c r="H38" s="253" t="str">
        <f t="shared" si="0"/>
        <v>Calculation</v>
      </c>
    </row>
    <row r="39" spans="2:8" s="248" customFormat="1" x14ac:dyDescent="0.25">
      <c r="B39" s="52"/>
      <c r="C39" s="42"/>
      <c r="D39" s="525"/>
      <c r="E39" s="42"/>
      <c r="F39" s="532"/>
      <c r="G39" s="533"/>
      <c r="H39" s="253" t="str">
        <f t="shared" si="0"/>
        <v>Calculation</v>
      </c>
    </row>
    <row r="40" spans="2:8" s="248" customFormat="1" x14ac:dyDescent="0.25">
      <c r="B40" s="52"/>
      <c r="C40" s="42"/>
      <c r="D40" s="525"/>
      <c r="E40" s="42"/>
      <c r="F40" s="532"/>
      <c r="G40" s="533"/>
      <c r="H40" s="253" t="str">
        <f t="shared" si="0"/>
        <v>Calculation</v>
      </c>
    </row>
    <row r="41" spans="2:8" s="248" customFormat="1" outlineLevel="1" x14ac:dyDescent="0.25">
      <c r="B41" s="52"/>
      <c r="C41" s="42"/>
      <c r="D41" s="525"/>
      <c r="E41" s="42"/>
      <c r="F41" s="532"/>
      <c r="G41" s="533"/>
      <c r="H41" s="253" t="str">
        <f t="shared" si="0"/>
        <v>Calculation</v>
      </c>
    </row>
    <row r="42" spans="2:8" s="248" customFormat="1" outlineLevel="1" x14ac:dyDescent="0.25">
      <c r="B42" s="52"/>
      <c r="C42" s="42"/>
      <c r="D42" s="525"/>
      <c r="E42" s="42"/>
      <c r="F42" s="532"/>
      <c r="G42" s="533"/>
      <c r="H42" s="253" t="str">
        <f t="shared" si="0"/>
        <v>Calculation</v>
      </c>
    </row>
    <row r="43" spans="2:8" s="248" customFormat="1" outlineLevel="1" x14ac:dyDescent="0.25">
      <c r="B43" s="52"/>
      <c r="C43" s="42"/>
      <c r="D43" s="525"/>
      <c r="E43" s="42"/>
      <c r="F43" s="532"/>
      <c r="G43" s="533"/>
      <c r="H43" s="253" t="str">
        <f t="shared" si="0"/>
        <v>Calculation</v>
      </c>
    </row>
    <row r="44" spans="2:8" s="248" customFormat="1" outlineLevel="1" x14ac:dyDescent="0.25">
      <c r="B44" s="52"/>
      <c r="C44" s="42"/>
      <c r="D44" s="525"/>
      <c r="E44" s="42"/>
      <c r="F44" s="532"/>
      <c r="G44" s="533"/>
      <c r="H44" s="253" t="str">
        <f t="shared" si="0"/>
        <v>Calculation</v>
      </c>
    </row>
    <row r="45" spans="2:8" s="248" customFormat="1" outlineLevel="1" x14ac:dyDescent="0.25">
      <c r="B45" s="52"/>
      <c r="C45" s="42"/>
      <c r="D45" s="525"/>
      <c r="E45" s="42"/>
      <c r="F45" s="532"/>
      <c r="G45" s="533"/>
      <c r="H45" s="253" t="str">
        <f t="shared" si="0"/>
        <v>Calculation</v>
      </c>
    </row>
    <row r="46" spans="2:8" s="248" customFormat="1" outlineLevel="1" x14ac:dyDescent="0.25">
      <c r="B46" s="52"/>
      <c r="C46" s="42"/>
      <c r="D46" s="525"/>
      <c r="E46" s="42"/>
      <c r="F46" s="532"/>
      <c r="G46" s="533"/>
      <c r="H46" s="253" t="str">
        <f t="shared" si="0"/>
        <v>Calculation</v>
      </c>
    </row>
    <row r="47" spans="2:8" s="248" customFormat="1" outlineLevel="1" x14ac:dyDescent="0.25">
      <c r="B47" s="52"/>
      <c r="C47" s="42"/>
      <c r="D47" s="525"/>
      <c r="E47" s="42"/>
      <c r="F47" s="532"/>
      <c r="G47" s="533"/>
      <c r="H47" s="253" t="str">
        <f t="shared" si="0"/>
        <v>Calculation</v>
      </c>
    </row>
    <row r="48" spans="2:8" s="248" customFormat="1" outlineLevel="1" x14ac:dyDescent="0.25">
      <c r="B48" s="52"/>
      <c r="C48" s="42"/>
      <c r="D48" s="525"/>
      <c r="E48" s="42"/>
      <c r="F48" s="532"/>
      <c r="G48" s="533"/>
      <c r="H48" s="253" t="str">
        <f t="shared" si="0"/>
        <v>Calculation</v>
      </c>
    </row>
    <row r="49" spans="2:8" s="248" customFormat="1" outlineLevel="1" x14ac:dyDescent="0.25">
      <c r="B49" s="52"/>
      <c r="C49" s="42"/>
      <c r="D49" s="525"/>
      <c r="E49" s="42"/>
      <c r="F49" s="532"/>
      <c r="G49" s="533"/>
      <c r="H49" s="253" t="str">
        <f t="shared" si="0"/>
        <v>Calculation</v>
      </c>
    </row>
    <row r="50" spans="2:8" outlineLevel="1" x14ac:dyDescent="0.25">
      <c r="B50" s="52"/>
      <c r="C50" s="42"/>
      <c r="D50" s="525"/>
      <c r="E50" s="42"/>
      <c r="F50" s="532"/>
      <c r="G50" s="533"/>
      <c r="H50" s="253" t="str">
        <f t="shared" si="0"/>
        <v>Calculation</v>
      </c>
    </row>
    <row r="51" spans="2:8" ht="15.75" thickBot="1" x14ac:dyDescent="0.3">
      <c r="B51" s="52"/>
      <c r="C51" s="42" t="s">
        <v>604</v>
      </c>
      <c r="D51" s="42"/>
      <c r="E51" s="42"/>
      <c r="F51" s="461" t="str">
        <f>IF(SUM(F26:F50)=0,"Calculation",SUM(F26:F50))</f>
        <v>Calculation</v>
      </c>
      <c r="G51" s="461" t="str">
        <f>IF(SUM(G26:G50)=0,"Calculation",SUM(G26:G50))</f>
        <v>Calculation</v>
      </c>
      <c r="H51" s="462" t="str">
        <f>IF(SUM(H26:H50)=0,"Calculation",SUM(H26:H50))</f>
        <v>Calculation</v>
      </c>
    </row>
    <row r="52" spans="2:8" ht="16.5" thickTop="1" thickBot="1" x14ac:dyDescent="0.3">
      <c r="B52" s="57"/>
      <c r="C52" s="58"/>
      <c r="D52" s="58"/>
      <c r="E52" s="58"/>
      <c r="F52" s="58"/>
      <c r="G52" s="58"/>
      <c r="H52" s="59"/>
    </row>
  </sheetData>
  <sheetProtection sheet="1" objects="1" scenarios="1" selectLockedCells="1"/>
  <mergeCells count="4">
    <mergeCell ref="B9:H9"/>
    <mergeCell ref="B10:H10"/>
    <mergeCell ref="B11:H11"/>
    <mergeCell ref="B8:H8"/>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5609-76CB-417A-B846-61ABB1A2A2E9}">
  <sheetPr codeName="Sheet25">
    <tabColor theme="5" tint="0.59999389629810485"/>
  </sheetPr>
  <dimension ref="B1:K46"/>
  <sheetViews>
    <sheetView showGridLines="0" showRowColHeaders="0" workbookViewId="0">
      <pane ySplit="5" topLeftCell="A6" activePane="bottomLeft" state="frozen"/>
      <selection pane="bottomLeft" activeCell="F21" sqref="F21"/>
    </sheetView>
  </sheetViews>
  <sheetFormatPr defaultColWidth="8.7109375" defaultRowHeight="15" outlineLevelRow="1" x14ac:dyDescent="0.25"/>
  <cols>
    <col min="1" max="1" width="8.7109375" style="172"/>
    <col min="2" max="2" width="4.7109375" style="172" customWidth="1"/>
    <col min="3" max="3" width="2.28515625" style="172" customWidth="1"/>
    <col min="4" max="4" width="99.7109375" style="172" customWidth="1"/>
    <col min="5" max="5" width="3.7109375" style="172" customWidth="1"/>
    <col min="6" max="8" width="15.5703125" style="172" customWidth="1"/>
    <col min="9" max="9" width="8.7109375" style="172"/>
    <col min="10" max="10" width="18.28515625" style="172" bestFit="1" customWidth="1"/>
    <col min="11" max="16384" width="8.7109375" style="172"/>
  </cols>
  <sheetData>
    <row r="1" spans="2:11" ht="60" customHeight="1" x14ac:dyDescent="0.25">
      <c r="H1" s="237"/>
      <c r="J1" s="248"/>
      <c r="K1" s="248"/>
    </row>
    <row r="2" spans="2:11" x14ac:dyDescent="0.25">
      <c r="H2" s="237"/>
      <c r="J2" s="249"/>
      <c r="K2" s="248"/>
    </row>
    <row r="3" spans="2:11" x14ac:dyDescent="0.25">
      <c r="H3" s="237"/>
      <c r="J3" s="248"/>
      <c r="K3" s="248"/>
    </row>
    <row r="4" spans="2:11" ht="21" x14ac:dyDescent="0.25">
      <c r="B4" s="168" t="s">
        <v>457</v>
      </c>
      <c r="J4" s="248"/>
      <c r="K4" s="248"/>
    </row>
    <row r="5" spans="2:11" s="248" customFormat="1" x14ac:dyDescent="0.25">
      <c r="B5" s="62" t="s">
        <v>667</v>
      </c>
    </row>
    <row r="7" spans="2:11" ht="18.75" x14ac:dyDescent="0.3">
      <c r="B7" s="166" t="s">
        <v>461</v>
      </c>
    </row>
    <row r="8" spans="2:11" ht="45" customHeight="1" x14ac:dyDescent="0.25">
      <c r="B8" s="644" t="s">
        <v>459</v>
      </c>
      <c r="C8" s="644"/>
      <c r="D8" s="644"/>
      <c r="E8" s="644"/>
      <c r="F8" s="644"/>
      <c r="G8" s="644"/>
      <c r="H8" s="644"/>
    </row>
    <row r="9" spans="2:11" ht="60" customHeight="1" x14ac:dyDescent="0.25">
      <c r="B9" s="634" t="s">
        <v>460</v>
      </c>
      <c r="C9" s="634"/>
      <c r="D9" s="634"/>
      <c r="E9" s="634"/>
      <c r="F9" s="634"/>
      <c r="G9" s="634"/>
      <c r="H9" s="634"/>
    </row>
    <row r="10" spans="2:11" ht="45" customHeight="1" x14ac:dyDescent="0.25">
      <c r="B10" s="634" t="s">
        <v>462</v>
      </c>
      <c r="C10" s="634"/>
      <c r="D10" s="634"/>
      <c r="E10" s="634"/>
      <c r="F10" s="634"/>
      <c r="G10" s="634"/>
      <c r="H10" s="634"/>
    </row>
    <row r="11" spans="2:11" ht="45" customHeight="1" x14ac:dyDescent="0.25">
      <c r="B11" s="634" t="s">
        <v>463</v>
      </c>
      <c r="C11" s="634"/>
      <c r="D11" s="634"/>
      <c r="E11" s="634"/>
      <c r="F11" s="634"/>
      <c r="G11" s="634"/>
      <c r="H11" s="634"/>
    </row>
    <row r="13" spans="2:11" x14ac:dyDescent="0.25">
      <c r="B13" s="62" t="s">
        <v>492</v>
      </c>
    </row>
    <row r="14" spans="2:11" x14ac:dyDescent="0.25">
      <c r="B14" s="172" t="s">
        <v>493</v>
      </c>
    </row>
    <row r="15" spans="2:11" x14ac:dyDescent="0.25">
      <c r="C15" s="172" t="s">
        <v>494</v>
      </c>
    </row>
    <row r="16" spans="2:11" x14ac:dyDescent="0.25">
      <c r="C16" s="172" t="s">
        <v>495</v>
      </c>
    </row>
    <row r="18" spans="2:8" ht="15.75" thickBot="1" x14ac:dyDescent="0.3"/>
    <row r="19" spans="2:8" x14ac:dyDescent="0.25">
      <c r="B19" s="50"/>
      <c r="C19" s="11"/>
      <c r="D19" s="11"/>
      <c r="E19" s="11"/>
      <c r="F19" s="11"/>
      <c r="G19" s="11"/>
      <c r="H19" s="51"/>
    </row>
    <row r="20" spans="2:8" ht="45" x14ac:dyDescent="0.25">
      <c r="B20" s="52"/>
      <c r="C20" s="42"/>
      <c r="D20" s="42"/>
      <c r="E20" s="42"/>
      <c r="F20" s="256" t="s">
        <v>584</v>
      </c>
      <c r="G20" s="256" t="s">
        <v>585</v>
      </c>
      <c r="H20" s="257" t="s">
        <v>586</v>
      </c>
    </row>
    <row r="21" spans="2:8" x14ac:dyDescent="0.25">
      <c r="B21" s="52"/>
      <c r="C21" s="248" t="s">
        <v>595</v>
      </c>
      <c r="D21" s="42"/>
      <c r="E21" s="42"/>
      <c r="F21" s="532"/>
      <c r="G21" s="533"/>
      <c r="H21" s="253" t="str">
        <f>IF(F21-G21=0,"Calculation",MAX(F21-G21,0))</f>
        <v>Calculation</v>
      </c>
    </row>
    <row r="22" spans="2:8" x14ac:dyDescent="0.25">
      <c r="B22" s="52"/>
      <c r="C22" s="248" t="s">
        <v>596</v>
      </c>
      <c r="D22" s="42"/>
      <c r="E22" s="42"/>
      <c r="F22" s="532"/>
      <c r="G22" s="533"/>
      <c r="H22" s="253" t="str">
        <f t="shared" ref="H22:H44" si="0">IF(F22-G22=0,"Calculation",MAX(F22-G22,0))</f>
        <v>Calculation</v>
      </c>
    </row>
    <row r="23" spans="2:8" x14ac:dyDescent="0.25">
      <c r="B23" s="52"/>
      <c r="C23" s="248" t="s">
        <v>597</v>
      </c>
      <c r="D23" s="42"/>
      <c r="E23" s="42"/>
      <c r="F23" s="532"/>
      <c r="G23" s="533"/>
      <c r="H23" s="253" t="str">
        <f t="shared" si="0"/>
        <v>Calculation</v>
      </c>
    </row>
    <row r="24" spans="2:8" x14ac:dyDescent="0.25">
      <c r="B24" s="52"/>
      <c r="C24" s="248" t="s">
        <v>607</v>
      </c>
      <c r="E24" s="42"/>
      <c r="F24" s="531"/>
      <c r="G24" s="531"/>
      <c r="H24" s="261"/>
    </row>
    <row r="25" spans="2:8" x14ac:dyDescent="0.25">
      <c r="B25" s="52"/>
      <c r="C25" s="42"/>
      <c r="D25" s="525"/>
      <c r="E25" s="42"/>
      <c r="F25" s="532"/>
      <c r="G25" s="533"/>
      <c r="H25" s="262" t="str">
        <f>IF(F25-G25=0,"Calculation",MAX(F25-G25,0))</f>
        <v>Calculation</v>
      </c>
    </row>
    <row r="26" spans="2:8" x14ac:dyDescent="0.25">
      <c r="B26" s="52"/>
      <c r="C26" s="42"/>
      <c r="D26" s="525"/>
      <c r="E26" s="42"/>
      <c r="F26" s="532"/>
      <c r="G26" s="533"/>
      <c r="H26" s="262" t="str">
        <f>IF(F26-G26=0,"Calculation",MAX(F26-G26,0))</f>
        <v>Calculation</v>
      </c>
    </row>
    <row r="27" spans="2:8" x14ac:dyDescent="0.25">
      <c r="B27" s="52"/>
      <c r="C27" s="42"/>
      <c r="D27" s="525"/>
      <c r="E27" s="42"/>
      <c r="F27" s="532"/>
      <c r="G27" s="533"/>
      <c r="H27" s="253" t="str">
        <f>IF(F27-G27=0,"Calculation",MAX(F27-G27,0))</f>
        <v>Calculation</v>
      </c>
    </row>
    <row r="28" spans="2:8" x14ac:dyDescent="0.25">
      <c r="B28" s="52"/>
      <c r="C28" s="42"/>
      <c r="D28" s="525"/>
      <c r="E28" s="42"/>
      <c r="F28" s="532"/>
      <c r="G28" s="533"/>
      <c r="H28" s="262" t="str">
        <f t="shared" si="0"/>
        <v>Calculation</v>
      </c>
    </row>
    <row r="29" spans="2:8" x14ac:dyDescent="0.25">
      <c r="B29" s="52"/>
      <c r="C29" s="42"/>
      <c r="D29" s="525"/>
      <c r="E29" s="42"/>
      <c r="F29" s="532"/>
      <c r="G29" s="533"/>
      <c r="H29" s="253" t="str">
        <f t="shared" si="0"/>
        <v>Calculation</v>
      </c>
    </row>
    <row r="30" spans="2:8" x14ac:dyDescent="0.25">
      <c r="B30" s="52"/>
      <c r="C30" s="42"/>
      <c r="D30" s="525"/>
      <c r="E30" s="42"/>
      <c r="F30" s="532"/>
      <c r="G30" s="533"/>
      <c r="H30" s="253" t="str">
        <f t="shared" si="0"/>
        <v>Calculation</v>
      </c>
    </row>
    <row r="31" spans="2:8" x14ac:dyDescent="0.25">
      <c r="B31" s="52"/>
      <c r="C31" s="42"/>
      <c r="D31" s="525"/>
      <c r="E31" s="42"/>
      <c r="F31" s="532"/>
      <c r="G31" s="533"/>
      <c r="H31" s="253" t="str">
        <f t="shared" si="0"/>
        <v>Calculation</v>
      </c>
    </row>
    <row r="32" spans="2:8" x14ac:dyDescent="0.25">
      <c r="B32" s="52"/>
      <c r="C32" s="42"/>
      <c r="D32" s="525"/>
      <c r="E32" s="42"/>
      <c r="F32" s="532"/>
      <c r="G32" s="533"/>
      <c r="H32" s="253" t="str">
        <f t="shared" si="0"/>
        <v>Calculation</v>
      </c>
    </row>
    <row r="33" spans="2:8" x14ac:dyDescent="0.25">
      <c r="B33" s="52"/>
      <c r="C33" s="42"/>
      <c r="D33" s="525"/>
      <c r="E33" s="42"/>
      <c r="F33" s="532"/>
      <c r="G33" s="533"/>
      <c r="H33" s="253" t="str">
        <f t="shared" si="0"/>
        <v>Calculation</v>
      </c>
    </row>
    <row r="34" spans="2:8" s="248" customFormat="1" x14ac:dyDescent="0.25">
      <c r="B34" s="52"/>
      <c r="C34" s="42"/>
      <c r="D34" s="525"/>
      <c r="E34" s="42"/>
      <c r="F34" s="532"/>
      <c r="G34" s="533"/>
      <c r="H34" s="253" t="str">
        <f t="shared" si="0"/>
        <v>Calculation</v>
      </c>
    </row>
    <row r="35" spans="2:8" s="248" customFormat="1" outlineLevel="1" x14ac:dyDescent="0.25">
      <c r="B35" s="52"/>
      <c r="C35" s="42"/>
      <c r="D35" s="525"/>
      <c r="E35" s="42"/>
      <c r="F35" s="532"/>
      <c r="G35" s="533"/>
      <c r="H35" s="253" t="str">
        <f t="shared" si="0"/>
        <v>Calculation</v>
      </c>
    </row>
    <row r="36" spans="2:8" s="248" customFormat="1" outlineLevel="1" x14ac:dyDescent="0.25">
      <c r="B36" s="52"/>
      <c r="C36" s="42"/>
      <c r="D36" s="525"/>
      <c r="E36" s="42"/>
      <c r="F36" s="532"/>
      <c r="G36" s="533"/>
      <c r="H36" s="253" t="str">
        <f t="shared" si="0"/>
        <v>Calculation</v>
      </c>
    </row>
    <row r="37" spans="2:8" s="248" customFormat="1" outlineLevel="1" x14ac:dyDescent="0.25">
      <c r="B37" s="52"/>
      <c r="C37" s="42"/>
      <c r="D37" s="525"/>
      <c r="E37" s="42"/>
      <c r="F37" s="532"/>
      <c r="G37" s="533"/>
      <c r="H37" s="253" t="str">
        <f t="shared" si="0"/>
        <v>Calculation</v>
      </c>
    </row>
    <row r="38" spans="2:8" s="248" customFormat="1" outlineLevel="1" x14ac:dyDescent="0.25">
      <c r="B38" s="52"/>
      <c r="C38" s="42"/>
      <c r="D38" s="525"/>
      <c r="E38" s="42"/>
      <c r="F38" s="532"/>
      <c r="G38" s="533"/>
      <c r="H38" s="253" t="str">
        <f t="shared" si="0"/>
        <v>Calculation</v>
      </c>
    </row>
    <row r="39" spans="2:8" s="248" customFormat="1" outlineLevel="1" x14ac:dyDescent="0.25">
      <c r="B39" s="52"/>
      <c r="C39" s="42"/>
      <c r="D39" s="525"/>
      <c r="E39" s="42"/>
      <c r="F39" s="532"/>
      <c r="G39" s="533"/>
      <c r="H39" s="253" t="str">
        <f t="shared" si="0"/>
        <v>Calculation</v>
      </c>
    </row>
    <row r="40" spans="2:8" s="248" customFormat="1" outlineLevel="1" x14ac:dyDescent="0.25">
      <c r="B40" s="52"/>
      <c r="C40" s="42"/>
      <c r="D40" s="525"/>
      <c r="E40" s="42"/>
      <c r="F40" s="532"/>
      <c r="G40" s="533"/>
      <c r="H40" s="253" t="str">
        <f t="shared" si="0"/>
        <v>Calculation</v>
      </c>
    </row>
    <row r="41" spans="2:8" s="248" customFormat="1" outlineLevel="1" x14ac:dyDescent="0.25">
      <c r="B41" s="52"/>
      <c r="C41" s="42"/>
      <c r="D41" s="525"/>
      <c r="E41" s="42"/>
      <c r="F41" s="532"/>
      <c r="G41" s="533"/>
      <c r="H41" s="253" t="str">
        <f t="shared" si="0"/>
        <v>Calculation</v>
      </c>
    </row>
    <row r="42" spans="2:8" s="248" customFormat="1" outlineLevel="1" x14ac:dyDescent="0.25">
      <c r="B42" s="52"/>
      <c r="C42" s="42"/>
      <c r="D42" s="525"/>
      <c r="E42" s="42"/>
      <c r="F42" s="532"/>
      <c r="G42" s="533"/>
      <c r="H42" s="253" t="str">
        <f t="shared" si="0"/>
        <v>Calculation</v>
      </c>
    </row>
    <row r="43" spans="2:8" s="248" customFormat="1" outlineLevel="1" x14ac:dyDescent="0.25">
      <c r="B43" s="52"/>
      <c r="C43" s="42"/>
      <c r="D43" s="525"/>
      <c r="E43" s="42"/>
      <c r="F43" s="532"/>
      <c r="G43" s="533"/>
      <c r="H43" s="253" t="str">
        <f t="shared" si="0"/>
        <v>Calculation</v>
      </c>
    </row>
    <row r="44" spans="2:8" outlineLevel="1" x14ac:dyDescent="0.25">
      <c r="B44" s="52"/>
      <c r="C44" s="42"/>
      <c r="D44" s="525"/>
      <c r="E44" s="42"/>
      <c r="F44" s="532"/>
      <c r="G44" s="533"/>
      <c r="H44" s="253" t="str">
        <f t="shared" si="0"/>
        <v>Calculation</v>
      </c>
    </row>
    <row r="45" spans="2:8" ht="15.75" thickBot="1" x14ac:dyDescent="0.3">
      <c r="B45" s="52"/>
      <c r="C45" s="42" t="s">
        <v>598</v>
      </c>
      <c r="D45" s="42"/>
      <c r="E45" s="42"/>
      <c r="F45" s="461" t="str">
        <f>IF(SUM(F21:F44)=0,"Calculation",SUM(F21:F44))</f>
        <v>Calculation</v>
      </c>
      <c r="G45" s="461" t="str">
        <f>IF(SUM(G21:G44)=0,"Calculation",SUM(G21:G44))</f>
        <v>Calculation</v>
      </c>
      <c r="H45" s="462" t="str">
        <f>IF(SUM(H21:H44)=0,"Calculation",SUM(H21:H44))</f>
        <v>Calculation</v>
      </c>
    </row>
    <row r="46" spans="2:8" ht="16.5" thickTop="1" thickBot="1" x14ac:dyDescent="0.3">
      <c r="B46" s="57"/>
      <c r="C46" s="58"/>
      <c r="D46" s="58"/>
      <c r="E46" s="58"/>
      <c r="F46" s="58"/>
      <c r="G46" s="58"/>
      <c r="H46" s="59"/>
    </row>
  </sheetData>
  <sheetProtection sheet="1" objects="1" scenarios="1" selectLockedCells="1"/>
  <mergeCells count="4">
    <mergeCell ref="B9:H9"/>
    <mergeCell ref="B10:H10"/>
    <mergeCell ref="B11:H11"/>
    <mergeCell ref="B8:H8"/>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5267D-5500-40DF-B23E-4FB9E8038DDC}">
  <sheetPr codeName="Sheet26">
    <tabColor theme="5" tint="0.59999389629810485"/>
  </sheetPr>
  <dimension ref="B1:K43"/>
  <sheetViews>
    <sheetView showGridLines="0" showRowColHeaders="0" workbookViewId="0">
      <pane ySplit="5" topLeftCell="A6" activePane="bottomLeft" state="frozen"/>
      <selection pane="bottomLeft" activeCell="D29" sqref="D29"/>
    </sheetView>
  </sheetViews>
  <sheetFormatPr defaultColWidth="8.7109375" defaultRowHeight="15" outlineLevelRow="1" x14ac:dyDescent="0.25"/>
  <cols>
    <col min="1" max="1" width="8.7109375" style="172"/>
    <col min="2" max="2" width="4.7109375" style="172" customWidth="1"/>
    <col min="3" max="3" width="2.28515625" style="172" customWidth="1"/>
    <col min="4" max="4" width="99.7109375" style="172" customWidth="1"/>
    <col min="5" max="5" width="3.7109375" style="172" customWidth="1"/>
    <col min="6" max="8" width="15.5703125" style="172" customWidth="1"/>
    <col min="9" max="9" width="8.7109375" style="172"/>
    <col min="10" max="10" width="18.28515625" style="172" bestFit="1" customWidth="1"/>
    <col min="11" max="16384" width="8.7109375" style="172"/>
  </cols>
  <sheetData>
    <row r="1" spans="2:11" ht="60" customHeight="1" x14ac:dyDescent="0.25">
      <c r="H1" s="237"/>
      <c r="J1" s="248"/>
      <c r="K1" s="248"/>
    </row>
    <row r="2" spans="2:11" x14ac:dyDescent="0.25">
      <c r="H2" s="237"/>
      <c r="J2" s="249"/>
      <c r="K2" s="248"/>
    </row>
    <row r="3" spans="2:11" x14ac:dyDescent="0.25">
      <c r="H3" s="237"/>
      <c r="J3" s="248"/>
      <c r="K3" s="248"/>
    </row>
    <row r="4" spans="2:11" ht="21" x14ac:dyDescent="0.25">
      <c r="B4" s="168" t="s">
        <v>457</v>
      </c>
      <c r="J4" s="248"/>
      <c r="K4" s="248"/>
    </row>
    <row r="5" spans="2:11" s="248" customFormat="1" x14ac:dyDescent="0.25">
      <c r="B5" s="62" t="s">
        <v>668</v>
      </c>
    </row>
    <row r="7" spans="2:11" ht="18.75" x14ac:dyDescent="0.3">
      <c r="B7" s="166" t="s">
        <v>461</v>
      </c>
    </row>
    <row r="8" spans="2:11" ht="45" customHeight="1" x14ac:dyDescent="0.25">
      <c r="B8" s="644" t="s">
        <v>459</v>
      </c>
      <c r="C8" s="644"/>
      <c r="D8" s="644"/>
      <c r="E8" s="644"/>
      <c r="F8" s="644"/>
      <c r="G8" s="644"/>
      <c r="H8" s="644"/>
    </row>
    <row r="9" spans="2:11" ht="60" customHeight="1" x14ac:dyDescent="0.25">
      <c r="B9" s="634" t="s">
        <v>460</v>
      </c>
      <c r="C9" s="634"/>
      <c r="D9" s="634"/>
      <c r="E9" s="634"/>
      <c r="F9" s="634"/>
      <c r="G9" s="634"/>
      <c r="H9" s="634"/>
    </row>
    <row r="10" spans="2:11" ht="45" customHeight="1" x14ac:dyDescent="0.25">
      <c r="B10" s="634" t="s">
        <v>462</v>
      </c>
      <c r="C10" s="634"/>
      <c r="D10" s="634"/>
      <c r="E10" s="634"/>
      <c r="F10" s="634"/>
      <c r="G10" s="634"/>
      <c r="H10" s="634"/>
    </row>
    <row r="11" spans="2:11" ht="45" customHeight="1" x14ac:dyDescent="0.25">
      <c r="B11" s="634" t="s">
        <v>463</v>
      </c>
      <c r="C11" s="634"/>
      <c r="D11" s="634"/>
      <c r="E11" s="634"/>
      <c r="F11" s="634"/>
      <c r="G11" s="634"/>
      <c r="H11" s="634"/>
    </row>
    <row r="18" spans="2:8" ht="15.75" thickBot="1" x14ac:dyDescent="0.3"/>
    <row r="19" spans="2:8" x14ac:dyDescent="0.25">
      <c r="B19" s="50"/>
      <c r="C19" s="11"/>
      <c r="D19" s="11"/>
      <c r="E19" s="11"/>
      <c r="F19" s="11"/>
      <c r="G19" s="11"/>
      <c r="H19" s="51"/>
    </row>
    <row r="20" spans="2:8" ht="45" x14ac:dyDescent="0.25">
      <c r="B20" s="52"/>
      <c r="C20" s="42"/>
      <c r="D20" s="42"/>
      <c r="E20" s="42"/>
      <c r="F20" s="256" t="s">
        <v>584</v>
      </c>
      <c r="G20" s="256" t="s">
        <v>585</v>
      </c>
      <c r="H20" s="257" t="s">
        <v>586</v>
      </c>
    </row>
    <row r="21" spans="2:8" x14ac:dyDescent="0.25">
      <c r="B21" s="52"/>
      <c r="C21" s="42" t="s">
        <v>659</v>
      </c>
      <c r="E21" s="42"/>
      <c r="F21" s="265"/>
      <c r="G21" s="266"/>
      <c r="H21" s="267"/>
    </row>
    <row r="22" spans="2:8" x14ac:dyDescent="0.25">
      <c r="B22" s="52"/>
      <c r="C22" s="248"/>
      <c r="D22" s="525"/>
      <c r="E22" s="42"/>
      <c r="F22" s="532"/>
      <c r="G22" s="533"/>
      <c r="H22" s="253" t="str">
        <f t="shared" ref="H22:H41" si="0">IF(F22-G22=0,"Calculation",MAX(F22-G22,0))</f>
        <v>Calculation</v>
      </c>
    </row>
    <row r="23" spans="2:8" x14ac:dyDescent="0.25">
      <c r="B23" s="52"/>
      <c r="C23" s="248"/>
      <c r="D23" s="525"/>
      <c r="E23" s="42"/>
      <c r="F23" s="532"/>
      <c r="G23" s="533"/>
      <c r="H23" s="253" t="str">
        <f t="shared" si="0"/>
        <v>Calculation</v>
      </c>
    </row>
    <row r="24" spans="2:8" x14ac:dyDescent="0.25">
      <c r="B24" s="52"/>
      <c r="C24" s="248"/>
      <c r="D24" s="525"/>
      <c r="E24" s="42"/>
      <c r="F24" s="532"/>
      <c r="G24" s="533"/>
      <c r="H24" s="253" t="str">
        <f t="shared" si="0"/>
        <v>Calculation</v>
      </c>
    </row>
    <row r="25" spans="2:8" x14ac:dyDescent="0.25">
      <c r="B25" s="52"/>
      <c r="C25" s="42"/>
      <c r="D25" s="525"/>
      <c r="E25" s="42"/>
      <c r="F25" s="532"/>
      <c r="G25" s="533"/>
      <c r="H25" s="253" t="str">
        <f t="shared" ref="H25" si="1">IF(F25-G25=0,"Calculation",MAX(F25-G25,0))</f>
        <v>Calculation</v>
      </c>
    </row>
    <row r="26" spans="2:8" x14ac:dyDescent="0.25">
      <c r="B26" s="52"/>
      <c r="C26" s="42"/>
      <c r="D26" s="525"/>
      <c r="E26" s="42"/>
      <c r="F26" s="532"/>
      <c r="G26" s="533"/>
      <c r="H26" s="262" t="str">
        <f>IF(F26-G26=0,"Calculation",MAX(F26-G26,0))</f>
        <v>Calculation</v>
      </c>
    </row>
    <row r="27" spans="2:8" x14ac:dyDescent="0.25">
      <c r="B27" s="52"/>
      <c r="C27" s="42"/>
      <c r="D27" s="525"/>
      <c r="E27" s="42"/>
      <c r="F27" s="532"/>
      <c r="G27" s="533"/>
      <c r="H27" s="253" t="str">
        <f>IF(F27-G27=0,"Calculation",MAX(F27-G27,0))</f>
        <v>Calculation</v>
      </c>
    </row>
    <row r="28" spans="2:8" x14ac:dyDescent="0.25">
      <c r="B28" s="52"/>
      <c r="C28" s="42"/>
      <c r="D28" s="525"/>
      <c r="E28" s="42"/>
      <c r="F28" s="532"/>
      <c r="G28" s="533"/>
      <c r="H28" s="262" t="str">
        <f t="shared" si="0"/>
        <v>Calculation</v>
      </c>
    </row>
    <row r="29" spans="2:8" x14ac:dyDescent="0.25">
      <c r="B29" s="52"/>
      <c r="C29" s="42"/>
      <c r="D29" s="525"/>
      <c r="E29" s="42"/>
      <c r="F29" s="532"/>
      <c r="G29" s="533"/>
      <c r="H29" s="253" t="str">
        <f t="shared" si="0"/>
        <v>Calculation</v>
      </c>
    </row>
    <row r="30" spans="2:8" x14ac:dyDescent="0.25">
      <c r="B30" s="52"/>
      <c r="C30" s="42"/>
      <c r="D30" s="525"/>
      <c r="E30" s="42"/>
      <c r="F30" s="532"/>
      <c r="G30" s="533"/>
      <c r="H30" s="253" t="str">
        <f t="shared" si="0"/>
        <v>Calculation</v>
      </c>
    </row>
    <row r="31" spans="2:8" x14ac:dyDescent="0.25">
      <c r="B31" s="52"/>
      <c r="C31" s="42"/>
      <c r="D31" s="525"/>
      <c r="E31" s="42"/>
      <c r="F31" s="532"/>
      <c r="G31" s="533"/>
      <c r="H31" s="253" t="str">
        <f t="shared" si="0"/>
        <v>Calculation</v>
      </c>
    </row>
    <row r="32" spans="2:8" s="248" customFormat="1" hidden="1" outlineLevel="1" x14ac:dyDescent="0.25">
      <c r="B32" s="52"/>
      <c r="C32" s="42"/>
      <c r="D32" s="61"/>
      <c r="E32" s="42"/>
      <c r="F32" s="259"/>
      <c r="G32" s="260"/>
      <c r="H32" s="253" t="str">
        <f t="shared" si="0"/>
        <v>Calculation</v>
      </c>
    </row>
    <row r="33" spans="2:8" s="248" customFormat="1" hidden="1" outlineLevel="1" x14ac:dyDescent="0.25">
      <c r="B33" s="52"/>
      <c r="C33" s="42"/>
      <c r="D33" s="61"/>
      <c r="E33" s="42"/>
      <c r="F33" s="259"/>
      <c r="G33" s="260"/>
      <c r="H33" s="253" t="str">
        <f t="shared" si="0"/>
        <v>Calculation</v>
      </c>
    </row>
    <row r="34" spans="2:8" s="248" customFormat="1" hidden="1" outlineLevel="1" x14ac:dyDescent="0.25">
      <c r="B34" s="52"/>
      <c r="C34" s="42"/>
      <c r="D34" s="61"/>
      <c r="E34" s="42"/>
      <c r="F34" s="259"/>
      <c r="G34" s="260"/>
      <c r="H34" s="253" t="str">
        <f t="shared" si="0"/>
        <v>Calculation</v>
      </c>
    </row>
    <row r="35" spans="2:8" s="248" customFormat="1" hidden="1" outlineLevel="1" x14ac:dyDescent="0.25">
      <c r="B35" s="52"/>
      <c r="C35" s="42"/>
      <c r="D35" s="61"/>
      <c r="E35" s="42"/>
      <c r="F35" s="259"/>
      <c r="G35" s="260"/>
      <c r="H35" s="253" t="str">
        <f t="shared" si="0"/>
        <v>Calculation</v>
      </c>
    </row>
    <row r="36" spans="2:8" s="248" customFormat="1" hidden="1" outlineLevel="1" x14ac:dyDescent="0.25">
      <c r="B36" s="52"/>
      <c r="C36" s="42"/>
      <c r="D36" s="61"/>
      <c r="E36" s="42"/>
      <c r="F36" s="259"/>
      <c r="G36" s="260"/>
      <c r="H36" s="253" t="str">
        <f t="shared" si="0"/>
        <v>Calculation</v>
      </c>
    </row>
    <row r="37" spans="2:8" s="248" customFormat="1" hidden="1" outlineLevel="1" x14ac:dyDescent="0.25">
      <c r="B37" s="52"/>
      <c r="C37" s="42"/>
      <c r="D37" s="61"/>
      <c r="E37" s="42"/>
      <c r="F37" s="259"/>
      <c r="G37" s="260"/>
      <c r="H37" s="253" t="str">
        <f t="shared" si="0"/>
        <v>Calculation</v>
      </c>
    </row>
    <row r="38" spans="2:8" s="248" customFormat="1" hidden="1" outlineLevel="1" x14ac:dyDescent="0.25">
      <c r="B38" s="52"/>
      <c r="C38" s="42"/>
      <c r="D38" s="61"/>
      <c r="E38" s="42"/>
      <c r="F38" s="259"/>
      <c r="G38" s="260"/>
      <c r="H38" s="253" t="str">
        <f t="shared" si="0"/>
        <v>Calculation</v>
      </c>
    </row>
    <row r="39" spans="2:8" hidden="1" outlineLevel="1" x14ac:dyDescent="0.25">
      <c r="B39" s="52"/>
      <c r="C39" s="42"/>
      <c r="D39" s="61"/>
      <c r="E39" s="42"/>
      <c r="F39" s="259"/>
      <c r="G39" s="260"/>
      <c r="H39" s="253" t="str">
        <f t="shared" si="0"/>
        <v>Calculation</v>
      </c>
    </row>
    <row r="40" spans="2:8" hidden="1" outlineLevel="1" x14ac:dyDescent="0.25">
      <c r="B40" s="52"/>
      <c r="C40" s="42"/>
      <c r="D40" s="61"/>
      <c r="E40" s="42"/>
      <c r="F40" s="259"/>
      <c r="G40" s="260"/>
      <c r="H40" s="253" t="str">
        <f t="shared" si="0"/>
        <v>Calculation</v>
      </c>
    </row>
    <row r="41" spans="2:8" hidden="1" outlineLevel="1" x14ac:dyDescent="0.25">
      <c r="B41" s="52"/>
      <c r="C41" s="42"/>
      <c r="D41" s="61"/>
      <c r="E41" s="42"/>
      <c r="F41" s="259"/>
      <c r="G41" s="260"/>
      <c r="H41" s="253" t="str">
        <f t="shared" si="0"/>
        <v>Calculation</v>
      </c>
    </row>
    <row r="42" spans="2:8" ht="15.75" collapsed="1" thickBot="1" x14ac:dyDescent="0.3">
      <c r="B42" s="52"/>
      <c r="C42" s="42" t="s">
        <v>594</v>
      </c>
      <c r="D42" s="42"/>
      <c r="E42" s="42"/>
      <c r="F42" s="461" t="str">
        <f>IF(SUM(F21:F41)=0,"Calculation",SUM(F21:F41))</f>
        <v>Calculation</v>
      </c>
      <c r="G42" s="461" t="str">
        <f>IF(SUM(G21:G41)=0,"Calculation",SUM(G21:G41))</f>
        <v>Calculation</v>
      </c>
      <c r="H42" s="462" t="str">
        <f>IF(SUM(H21:H41)=0,"Calculation",SUM(H21:H41))</f>
        <v>Calculation</v>
      </c>
    </row>
    <row r="43" spans="2:8" ht="16.5" thickTop="1" thickBot="1" x14ac:dyDescent="0.3">
      <c r="B43" s="57"/>
      <c r="C43" s="58"/>
      <c r="D43" s="58"/>
      <c r="E43" s="58"/>
      <c r="F43" s="58"/>
      <c r="G43" s="58"/>
      <c r="H43" s="59"/>
    </row>
  </sheetData>
  <sheetProtection sheet="1" objects="1" scenarios="1" selectLockedCells="1"/>
  <mergeCells count="4">
    <mergeCell ref="B9:H9"/>
    <mergeCell ref="B10:H10"/>
    <mergeCell ref="B11:H11"/>
    <mergeCell ref="B8:H8"/>
  </mergeCells>
  <pageMargins left="0.7" right="0.7" top="0.75" bottom="0.75" header="0.3" footer="0.3"/>
  <pageSetup orientation="portrait" horizontalDpi="1200" verticalDpi="1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CFDE0-A683-4BF7-B626-1F1FE898E229}">
  <sheetPr codeName="Sheet27">
    <tabColor theme="4" tint="-0.249977111117893"/>
  </sheetPr>
  <dimension ref="A1:AD72"/>
  <sheetViews>
    <sheetView showGridLines="0" showRowColHeaders="0" zoomScale="85" zoomScaleNormal="85" workbookViewId="0">
      <pane ySplit="12" topLeftCell="A13" activePane="bottomLeft" state="frozen"/>
      <selection pane="bottomLeft" activeCell="A13" sqref="A13"/>
    </sheetView>
  </sheetViews>
  <sheetFormatPr defaultRowHeight="15" x14ac:dyDescent="0.25"/>
  <cols>
    <col min="1" max="1" width="1.5703125" style="248" customWidth="1"/>
    <col min="2" max="2" width="33.28515625" bestFit="1" customWidth="1"/>
    <col min="3" max="3" width="1.5703125" customWidth="1"/>
    <col min="4" max="4" width="18.5703125" customWidth="1"/>
    <col min="5" max="5" width="1.5703125" customWidth="1"/>
    <col min="6" max="6" width="18.5703125" customWidth="1"/>
    <col min="7" max="7" width="1.5703125" customWidth="1"/>
    <col min="8" max="8" width="18.5703125" customWidth="1"/>
    <col min="9" max="9" width="1.5703125" customWidth="1"/>
    <col min="10" max="10" width="18.5703125" customWidth="1"/>
    <col min="11" max="11" width="1.5703125" customWidth="1"/>
    <col min="12" max="12" width="33.28515625" bestFit="1" customWidth="1"/>
    <col min="13" max="13" width="1.5703125" customWidth="1"/>
    <col min="14" max="14" width="18.5703125" customWidth="1"/>
    <col min="15" max="15" width="1.5703125" customWidth="1"/>
    <col min="16" max="16" width="18.5703125" customWidth="1"/>
    <col min="17" max="17" width="1.5703125" customWidth="1"/>
    <col min="18" max="18" width="18.5703125" customWidth="1"/>
    <col min="19" max="19" width="1.5703125" customWidth="1"/>
    <col min="20" max="20" width="18.5703125" customWidth="1"/>
    <col min="21" max="21" width="1.5703125" customWidth="1"/>
    <col min="22" max="22" width="18.5703125" customWidth="1"/>
    <col min="23" max="23" width="1.5703125" customWidth="1"/>
    <col min="24" max="24" width="18.5703125" customWidth="1"/>
    <col min="25" max="25" width="1.5703125" customWidth="1"/>
  </cols>
  <sheetData>
    <row r="1" spans="1:25" ht="15.75" thickBot="1" x14ac:dyDescent="0.3">
      <c r="A1" s="332"/>
      <c r="B1" s="333"/>
      <c r="C1" s="333"/>
      <c r="D1" s="333"/>
      <c r="E1" s="333"/>
      <c r="F1" s="333"/>
      <c r="G1" s="333"/>
      <c r="H1" s="333"/>
      <c r="I1" s="333"/>
      <c r="J1" s="333"/>
      <c r="K1" s="333"/>
      <c r="L1" s="333"/>
      <c r="M1" s="366"/>
      <c r="N1" s="366"/>
      <c r="O1" s="366"/>
      <c r="P1" s="366"/>
      <c r="Q1" s="366"/>
      <c r="R1" s="366"/>
      <c r="S1" s="366"/>
      <c r="T1" s="366"/>
      <c r="U1" s="333"/>
      <c r="V1" s="333"/>
      <c r="W1" s="333"/>
      <c r="X1" s="333"/>
      <c r="Y1" s="334"/>
    </row>
    <row r="2" spans="1:25" ht="15.75" thickBot="1" x14ac:dyDescent="0.3">
      <c r="A2" s="335"/>
      <c r="B2" s="663" t="s">
        <v>715</v>
      </c>
      <c r="C2" s="664"/>
      <c r="D2" s="665"/>
      <c r="E2" s="336"/>
      <c r="F2" s="336"/>
      <c r="G2" s="336"/>
      <c r="H2" s="336"/>
      <c r="I2" s="336"/>
      <c r="J2" s="336"/>
      <c r="K2" s="336"/>
      <c r="L2" s="336"/>
      <c r="M2" s="367"/>
      <c r="N2" s="367"/>
      <c r="O2" s="367"/>
      <c r="P2" s="367"/>
      <c r="Q2" s="367"/>
      <c r="R2" s="367"/>
      <c r="S2" s="367"/>
      <c r="T2" s="367"/>
      <c r="U2" s="336"/>
      <c r="V2" s="336"/>
      <c r="W2" s="336"/>
      <c r="X2" s="336"/>
      <c r="Y2" s="337"/>
    </row>
    <row r="3" spans="1:25" x14ac:dyDescent="0.25">
      <c r="A3" s="335"/>
      <c r="B3" s="298" t="s">
        <v>716</v>
      </c>
      <c r="C3" s="299"/>
      <c r="D3" s="287" t="str">
        <f>+J43</f>
        <v>Calculation</v>
      </c>
      <c r="E3" s="336"/>
      <c r="F3" s="336"/>
      <c r="G3" s="336"/>
      <c r="H3" s="336"/>
      <c r="I3" s="336"/>
      <c r="J3" s="336"/>
      <c r="K3" s="336"/>
      <c r="L3" s="336"/>
      <c r="M3" s="367"/>
      <c r="N3" s="367"/>
      <c r="O3" s="367"/>
      <c r="P3" s="367"/>
      <c r="Q3" s="367"/>
      <c r="R3" s="367"/>
      <c r="S3" s="367"/>
      <c r="T3" s="367"/>
      <c r="U3" s="336"/>
      <c r="V3" s="336"/>
      <c r="W3" s="336"/>
      <c r="X3" s="336"/>
      <c r="Y3" s="337"/>
    </row>
    <row r="4" spans="1:25" x14ac:dyDescent="0.25">
      <c r="A4" s="335"/>
      <c r="B4" s="298" t="s">
        <v>717</v>
      </c>
      <c r="C4" s="299"/>
      <c r="D4" s="342" t="str">
        <f>+J56</f>
        <v>Calculation</v>
      </c>
      <c r="E4" s="336"/>
      <c r="F4" s="336"/>
      <c r="G4" s="336"/>
      <c r="H4" s="336"/>
      <c r="I4" s="336"/>
      <c r="J4" s="336"/>
      <c r="K4" s="336"/>
      <c r="L4" s="336"/>
      <c r="M4" s="367"/>
      <c r="N4" s="367"/>
      <c r="O4" s="367"/>
      <c r="P4" s="367"/>
      <c r="Q4" s="367"/>
      <c r="R4" s="367"/>
      <c r="S4" s="367"/>
      <c r="T4" s="367"/>
      <c r="U4" s="336"/>
      <c r="V4" s="336"/>
      <c r="W4" s="336"/>
      <c r="X4" s="336"/>
      <c r="Y4" s="337"/>
    </row>
    <row r="5" spans="1:25" x14ac:dyDescent="0.25">
      <c r="A5" s="335"/>
      <c r="B5" s="298" t="s">
        <v>718</v>
      </c>
      <c r="C5" s="299"/>
      <c r="D5" s="342" t="str">
        <f>+F69</f>
        <v>Calculation</v>
      </c>
      <c r="E5" s="336"/>
      <c r="F5" s="336"/>
      <c r="G5" s="336"/>
      <c r="H5" s="336"/>
      <c r="I5" s="336"/>
      <c r="J5" s="336"/>
      <c r="K5" s="336"/>
      <c r="L5" s="336"/>
      <c r="M5" s="367"/>
      <c r="N5" s="367"/>
      <c r="O5" s="367"/>
      <c r="P5" s="367"/>
      <c r="Q5" s="367"/>
      <c r="R5" s="367"/>
      <c r="S5" s="367"/>
      <c r="T5" s="367"/>
      <c r="U5" s="336"/>
      <c r="V5" s="336"/>
      <c r="W5" s="336"/>
      <c r="X5" s="336"/>
      <c r="Y5" s="337"/>
    </row>
    <row r="6" spans="1:25" x14ac:dyDescent="0.25">
      <c r="A6" s="335"/>
      <c r="B6" s="298" t="s">
        <v>719</v>
      </c>
      <c r="C6" s="299"/>
      <c r="D6" s="287" t="str">
        <f>+V27</f>
        <v>Calculation</v>
      </c>
      <c r="E6" s="336"/>
      <c r="F6" s="336"/>
      <c r="G6" s="336"/>
      <c r="H6" s="336"/>
      <c r="I6" s="336"/>
      <c r="J6" s="336"/>
      <c r="K6" s="336"/>
      <c r="L6" s="336"/>
      <c r="M6" s="367"/>
      <c r="N6" s="367"/>
      <c r="O6" s="367"/>
      <c r="P6" s="367"/>
      <c r="Q6" s="367"/>
      <c r="R6" s="367"/>
      <c r="S6" s="367"/>
      <c r="T6" s="367"/>
      <c r="U6" s="336"/>
      <c r="V6" s="336"/>
      <c r="W6" s="336"/>
      <c r="X6" s="336"/>
      <c r="Y6" s="337"/>
    </row>
    <row r="7" spans="1:25" x14ac:dyDescent="0.25">
      <c r="A7" s="335"/>
      <c r="B7" s="298" t="s">
        <v>720</v>
      </c>
      <c r="C7" s="299"/>
      <c r="D7" s="287" t="str">
        <f>+P68</f>
        <v>Calculation</v>
      </c>
      <c r="E7" s="336"/>
      <c r="F7" s="336"/>
      <c r="G7" s="336"/>
      <c r="H7" s="336"/>
      <c r="I7" s="336"/>
      <c r="J7" s="336"/>
      <c r="K7" s="336"/>
      <c r="L7" s="336"/>
      <c r="M7" s="336"/>
      <c r="N7" s="336"/>
      <c r="O7" s="336"/>
      <c r="P7" s="336"/>
      <c r="Q7" s="336"/>
      <c r="R7" s="336"/>
      <c r="S7" s="336"/>
      <c r="T7" s="336"/>
      <c r="U7" s="336"/>
      <c r="V7" s="336"/>
      <c r="W7" s="336"/>
      <c r="X7" s="336"/>
      <c r="Y7" s="337"/>
    </row>
    <row r="8" spans="1:25" x14ac:dyDescent="0.25">
      <c r="A8" s="335"/>
      <c r="B8" s="298" t="s">
        <v>721</v>
      </c>
      <c r="C8" s="299"/>
      <c r="D8" s="287" t="str">
        <f>IF(D23=0,"Calculation",D23)</f>
        <v>Calculation</v>
      </c>
      <c r="E8" s="336"/>
      <c r="F8" s="336"/>
      <c r="G8" s="336"/>
      <c r="H8" s="336"/>
      <c r="I8" s="336"/>
      <c r="J8" s="336"/>
      <c r="K8" s="336"/>
      <c r="L8" s="336"/>
      <c r="M8" s="336"/>
      <c r="N8" s="336"/>
      <c r="O8" s="336"/>
      <c r="P8" s="336"/>
      <c r="Q8" s="336"/>
      <c r="R8" s="336"/>
      <c r="S8" s="336"/>
      <c r="T8" s="336"/>
      <c r="U8" s="336"/>
      <c r="V8" s="336"/>
      <c r="W8" s="336"/>
      <c r="X8" s="336"/>
      <c r="Y8" s="337"/>
    </row>
    <row r="9" spans="1:25" x14ac:dyDescent="0.25">
      <c r="A9" s="335"/>
      <c r="B9" s="298"/>
      <c r="C9" s="299"/>
      <c r="D9" s="302"/>
      <c r="E9" s="336"/>
      <c r="F9" s="336"/>
      <c r="G9" s="336"/>
      <c r="H9" s="336"/>
      <c r="I9" s="336"/>
      <c r="J9" s="336"/>
      <c r="K9" s="336"/>
      <c r="L9" s="336"/>
      <c r="M9" s="336"/>
      <c r="N9" s="336"/>
      <c r="O9" s="336"/>
      <c r="P9" s="336"/>
      <c r="Q9" s="336"/>
      <c r="R9" s="336"/>
      <c r="S9" s="336"/>
      <c r="T9" s="336"/>
      <c r="U9" s="336"/>
      <c r="V9" s="336"/>
      <c r="W9" s="336"/>
      <c r="X9" s="336"/>
      <c r="Y9" s="337"/>
    </row>
    <row r="10" spans="1:25" s="248" customFormat="1" x14ac:dyDescent="0.25">
      <c r="A10" s="335"/>
      <c r="B10" s="298" t="s">
        <v>722</v>
      </c>
      <c r="C10" s="299"/>
      <c r="D10" s="286" t="str">
        <f>IF(SUM(D3:D8)=0,"Calculation",SUM(D3:D8))</f>
        <v>Calculation</v>
      </c>
      <c r="E10" s="336"/>
      <c r="F10" s="336"/>
      <c r="G10" s="336"/>
      <c r="H10" s="336"/>
      <c r="I10" s="336"/>
      <c r="J10" s="336"/>
      <c r="K10" s="336"/>
      <c r="L10" s="336"/>
      <c r="M10" s="336"/>
      <c r="N10" s="336"/>
      <c r="O10" s="336"/>
      <c r="P10" s="336"/>
      <c r="Q10" s="336"/>
      <c r="R10" s="336"/>
      <c r="S10" s="336"/>
      <c r="T10" s="336"/>
      <c r="U10" s="336"/>
      <c r="V10" s="336"/>
      <c r="W10" s="336"/>
      <c r="X10" s="336"/>
      <c r="Y10" s="337"/>
    </row>
    <row r="11" spans="1:25" s="248" customFormat="1" ht="15.75" thickBot="1" x14ac:dyDescent="0.3">
      <c r="A11" s="335"/>
      <c r="B11" s="306"/>
      <c r="C11" s="301"/>
      <c r="D11" s="304"/>
      <c r="E11" s="336"/>
      <c r="F11" s="336"/>
      <c r="G11" s="336"/>
      <c r="H11" s="336"/>
      <c r="I11" s="336"/>
      <c r="J11" s="336"/>
      <c r="K11" s="336"/>
      <c r="L11" s="336"/>
      <c r="M11" s="336"/>
      <c r="N11" s="336"/>
      <c r="O11" s="336"/>
      <c r="P11" s="336"/>
      <c r="Q11" s="336"/>
      <c r="R11" s="336"/>
      <c r="S11" s="336"/>
      <c r="T11" s="336"/>
      <c r="U11" s="336"/>
      <c r="V11" s="336"/>
      <c r="W11" s="336"/>
      <c r="X11" s="336"/>
      <c r="Y11" s="337"/>
    </row>
    <row r="12" spans="1:25" s="248" customFormat="1" x14ac:dyDescent="0.25">
      <c r="A12" s="335"/>
      <c r="B12" s="336"/>
      <c r="C12" s="336"/>
      <c r="D12" s="336"/>
      <c r="E12" s="336"/>
      <c r="F12" s="336"/>
      <c r="G12" s="336"/>
      <c r="H12" s="336"/>
      <c r="I12" s="336"/>
      <c r="J12" s="336"/>
      <c r="K12" s="336"/>
      <c r="L12" s="336"/>
      <c r="M12" s="336"/>
      <c r="N12" s="336"/>
      <c r="O12" s="336"/>
      <c r="P12" s="336"/>
      <c r="Q12" s="336"/>
      <c r="R12" s="336"/>
      <c r="S12" s="336"/>
      <c r="T12" s="336"/>
      <c r="U12" s="336"/>
      <c r="V12" s="336"/>
      <c r="W12" s="336"/>
      <c r="X12" s="336"/>
      <c r="Y12" s="337"/>
    </row>
    <row r="13" spans="1:25" ht="15.75" thickBot="1" x14ac:dyDescent="0.3">
      <c r="A13" s="335"/>
      <c r="B13" s="336"/>
      <c r="C13" s="336"/>
      <c r="D13" s="336"/>
      <c r="E13" s="336"/>
      <c r="F13" s="336"/>
      <c r="G13" s="336"/>
      <c r="H13" s="336"/>
      <c r="I13" s="336"/>
      <c r="J13" s="336"/>
      <c r="K13" s="336"/>
      <c r="L13" s="336"/>
      <c r="M13" s="336"/>
      <c r="N13" s="336"/>
      <c r="O13" s="336"/>
      <c r="P13" s="336"/>
      <c r="Q13" s="336"/>
      <c r="R13" s="336"/>
      <c r="S13" s="336"/>
      <c r="T13" s="336"/>
      <c r="U13" s="336"/>
      <c r="V13" s="336"/>
      <c r="W13" s="336"/>
      <c r="X13" s="336"/>
      <c r="Y13" s="337"/>
    </row>
    <row r="14" spans="1:25" ht="15.75" thickBot="1" x14ac:dyDescent="0.3">
      <c r="A14" s="335"/>
      <c r="B14" s="676" t="s">
        <v>700</v>
      </c>
      <c r="C14" s="677"/>
      <c r="D14" s="677"/>
      <c r="E14" s="677"/>
      <c r="F14" s="677"/>
      <c r="G14" s="677"/>
      <c r="H14" s="677"/>
      <c r="I14" s="677"/>
      <c r="J14" s="678"/>
      <c r="K14" s="336"/>
      <c r="L14" s="654" t="s">
        <v>701</v>
      </c>
      <c r="M14" s="655"/>
      <c r="N14" s="655"/>
      <c r="O14" s="655"/>
      <c r="P14" s="655"/>
      <c r="Q14" s="655"/>
      <c r="R14" s="655"/>
      <c r="S14" s="655"/>
      <c r="T14" s="655"/>
      <c r="U14" s="655"/>
      <c r="V14" s="656"/>
      <c r="W14" s="336"/>
      <c r="X14" s="336"/>
      <c r="Y14" s="337"/>
    </row>
    <row r="15" spans="1:25" ht="45" x14ac:dyDescent="0.25">
      <c r="A15" s="335"/>
      <c r="B15" s="308"/>
      <c r="C15" s="309"/>
      <c r="D15" s="309"/>
      <c r="E15" s="309"/>
      <c r="F15" s="320" t="s">
        <v>669</v>
      </c>
      <c r="G15" s="320"/>
      <c r="H15" s="320" t="s">
        <v>670</v>
      </c>
      <c r="I15" s="320"/>
      <c r="J15" s="321" t="s">
        <v>671</v>
      </c>
      <c r="K15" s="336"/>
      <c r="L15" s="323" t="s">
        <v>683</v>
      </c>
      <c r="M15" s="324"/>
      <c r="N15" s="325" t="s">
        <v>693</v>
      </c>
      <c r="O15" s="325"/>
      <c r="P15" s="325" t="s">
        <v>694</v>
      </c>
      <c r="Q15" s="325"/>
      <c r="R15" s="325" t="s">
        <v>695</v>
      </c>
      <c r="S15" s="325"/>
      <c r="T15" s="325" t="s">
        <v>696</v>
      </c>
      <c r="U15" s="325"/>
      <c r="V15" s="326" t="s">
        <v>697</v>
      </c>
      <c r="W15" s="336"/>
      <c r="X15" s="336"/>
      <c r="Y15" s="337"/>
    </row>
    <row r="16" spans="1:25" x14ac:dyDescent="0.25">
      <c r="A16" s="335"/>
      <c r="B16" s="298"/>
      <c r="C16" s="299"/>
      <c r="D16" s="299"/>
      <c r="E16" s="299"/>
      <c r="F16" s="299"/>
      <c r="G16" s="299"/>
      <c r="H16" s="299"/>
      <c r="I16" s="299"/>
      <c r="J16" s="302"/>
      <c r="K16" s="336"/>
      <c r="L16" s="298"/>
      <c r="M16" s="299"/>
      <c r="N16" s="299"/>
      <c r="O16" s="299"/>
      <c r="P16" s="299"/>
      <c r="Q16" s="299"/>
      <c r="R16" s="299"/>
      <c r="S16" s="299"/>
      <c r="T16" s="299"/>
      <c r="U16" s="299"/>
      <c r="V16" s="302"/>
      <c r="W16" s="336"/>
      <c r="X16" s="336"/>
      <c r="Y16" s="337"/>
    </row>
    <row r="17" spans="1:25" x14ac:dyDescent="0.25">
      <c r="A17" s="335"/>
      <c r="B17" s="298" t="s">
        <v>672</v>
      </c>
      <c r="C17" s="310"/>
      <c r="D17" s="316"/>
      <c r="E17" s="316"/>
      <c r="F17" s="297">
        <v>0</v>
      </c>
      <c r="G17" s="317"/>
      <c r="H17" s="317"/>
      <c r="I17" s="317"/>
      <c r="J17" s="319"/>
      <c r="K17" s="336"/>
      <c r="L17" s="327" t="s">
        <v>698</v>
      </c>
      <c r="M17" s="299"/>
      <c r="N17" s="299"/>
      <c r="O17" s="299"/>
      <c r="P17" s="299"/>
      <c r="Q17" s="299"/>
      <c r="R17" s="299"/>
      <c r="S17" s="299"/>
      <c r="T17" s="299"/>
      <c r="U17" s="299"/>
      <c r="V17" s="302"/>
      <c r="W17" s="336"/>
      <c r="X17" s="336"/>
      <c r="Y17" s="337"/>
    </row>
    <row r="18" spans="1:25" x14ac:dyDescent="0.25">
      <c r="A18" s="335"/>
      <c r="B18" s="298"/>
      <c r="C18" s="299"/>
      <c r="D18" s="316"/>
      <c r="E18" s="316"/>
      <c r="F18" s="322"/>
      <c r="G18" s="317"/>
      <c r="H18" s="317"/>
      <c r="I18" s="317"/>
      <c r="J18" s="319"/>
      <c r="K18" s="336"/>
      <c r="L18" s="271"/>
      <c r="M18" s="299"/>
      <c r="N18" s="288"/>
      <c r="O18" s="328"/>
      <c r="P18" s="288"/>
      <c r="Q18" s="299"/>
      <c r="R18" s="268" t="str">
        <f>IF(N18-P18=0,"Calculation",N18-P18)</f>
        <v>Calculation</v>
      </c>
      <c r="S18" s="299"/>
      <c r="T18" s="283">
        <v>1.89E-2</v>
      </c>
      <c r="U18" s="299"/>
      <c r="V18" s="286" t="str">
        <f>IFERROR(R18*T18,"Calculation")</f>
        <v>Calculation</v>
      </c>
      <c r="W18" s="336"/>
      <c r="X18" s="336"/>
      <c r="Y18" s="337"/>
    </row>
    <row r="19" spans="1:25" x14ac:dyDescent="0.25">
      <c r="A19" s="335"/>
      <c r="B19" s="298" t="s">
        <v>673</v>
      </c>
      <c r="C19" s="299"/>
      <c r="D19" s="316"/>
      <c r="E19" s="316"/>
      <c r="F19" s="322"/>
      <c r="G19" s="317"/>
      <c r="H19" s="317"/>
      <c r="I19" s="317"/>
      <c r="J19" s="319"/>
      <c r="K19" s="336"/>
      <c r="L19" s="271"/>
      <c r="M19" s="299"/>
      <c r="N19" s="288"/>
      <c r="O19" s="328"/>
      <c r="P19" s="288"/>
      <c r="Q19" s="299"/>
      <c r="R19" s="268" t="str">
        <f t="shared" ref="R19:R20" si="0">IF(N19-P19=0,"Calculation",N19-P19)</f>
        <v>Calculation</v>
      </c>
      <c r="S19" s="299"/>
      <c r="T19" s="283">
        <v>1.89E-2</v>
      </c>
      <c r="U19" s="299"/>
      <c r="V19" s="286" t="str">
        <f>IFERROR(R19*T19,"Calculation")</f>
        <v>Calculation</v>
      </c>
      <c r="W19" s="336"/>
      <c r="X19" s="336"/>
      <c r="Y19" s="337"/>
    </row>
    <row r="20" spans="1:25" x14ac:dyDescent="0.25">
      <c r="A20" s="335"/>
      <c r="B20" s="311" t="s">
        <v>703</v>
      </c>
      <c r="C20" s="299"/>
      <c r="D20" s="295">
        <v>0</v>
      </c>
      <c r="E20" s="316"/>
      <c r="F20" s="322"/>
      <c r="G20" s="317"/>
      <c r="H20" s="317"/>
      <c r="I20" s="317"/>
      <c r="J20" s="319"/>
      <c r="K20" s="336"/>
      <c r="L20" s="271"/>
      <c r="M20" s="299"/>
      <c r="N20" s="288"/>
      <c r="O20" s="328"/>
      <c r="P20" s="288"/>
      <c r="Q20" s="299"/>
      <c r="R20" s="268" t="str">
        <f t="shared" si="0"/>
        <v>Calculation</v>
      </c>
      <c r="S20" s="299"/>
      <c r="T20" s="283">
        <v>1.89E-2</v>
      </c>
      <c r="U20" s="299"/>
      <c r="V20" s="286" t="str">
        <f>IFERROR(R20*T20,"Calculation")</f>
        <v>Calculation</v>
      </c>
      <c r="W20" s="336"/>
      <c r="X20" s="336"/>
      <c r="Y20" s="337"/>
    </row>
    <row r="21" spans="1:25" x14ac:dyDescent="0.25">
      <c r="A21" s="335"/>
      <c r="B21" s="311" t="s">
        <v>708</v>
      </c>
      <c r="C21" s="310"/>
      <c r="D21" s="296">
        <v>0</v>
      </c>
      <c r="E21" s="316"/>
      <c r="F21" s="322"/>
      <c r="G21" s="317"/>
      <c r="H21" s="317"/>
      <c r="I21" s="317"/>
      <c r="J21" s="319"/>
      <c r="K21" s="336"/>
      <c r="L21" s="298"/>
      <c r="M21" s="299"/>
      <c r="N21" s="328"/>
      <c r="O21" s="328"/>
      <c r="P21" s="328"/>
      <c r="Q21" s="299"/>
      <c r="R21" s="299"/>
      <c r="S21" s="299"/>
      <c r="T21" s="299"/>
      <c r="U21" s="299"/>
      <c r="V21" s="302"/>
      <c r="W21" s="336"/>
      <c r="X21" s="336"/>
      <c r="Y21" s="337"/>
    </row>
    <row r="22" spans="1:25" x14ac:dyDescent="0.25">
      <c r="A22" s="335"/>
      <c r="B22" s="311" t="s">
        <v>704</v>
      </c>
      <c r="C22" s="310"/>
      <c r="D22" s="282" t="str">
        <f>+V27</f>
        <v>Calculation</v>
      </c>
      <c r="E22" s="316"/>
      <c r="F22" s="322"/>
      <c r="G22" s="317"/>
      <c r="H22" s="317"/>
      <c r="I22" s="317"/>
      <c r="J22" s="319"/>
      <c r="K22" s="336"/>
      <c r="L22" s="327" t="s">
        <v>699</v>
      </c>
      <c r="M22" s="299"/>
      <c r="N22" s="328"/>
      <c r="O22" s="328"/>
      <c r="P22" s="328"/>
      <c r="Q22" s="299"/>
      <c r="R22" s="299"/>
      <c r="S22" s="299"/>
      <c r="T22" s="299"/>
      <c r="U22" s="299"/>
      <c r="V22" s="302"/>
      <c r="W22" s="336"/>
      <c r="X22" s="336"/>
      <c r="Y22" s="337"/>
    </row>
    <row r="23" spans="1:25" x14ac:dyDescent="0.25">
      <c r="A23" s="335"/>
      <c r="B23" s="312" t="s">
        <v>705</v>
      </c>
      <c r="C23" s="313"/>
      <c r="D23" s="296">
        <v>0</v>
      </c>
      <c r="E23" s="316"/>
      <c r="F23" s="322"/>
      <c r="G23" s="317"/>
      <c r="H23" s="317"/>
      <c r="I23" s="317"/>
      <c r="J23" s="319"/>
      <c r="K23" s="336"/>
      <c r="L23" s="271"/>
      <c r="M23" s="299"/>
      <c r="N23" s="288"/>
      <c r="O23" s="328"/>
      <c r="P23" s="288"/>
      <c r="Q23" s="299"/>
      <c r="R23" s="268" t="str">
        <f t="shared" ref="R23:R25" si="1">IF(N23-P23=0,"Calculation",N23-P23)</f>
        <v>Calculation</v>
      </c>
      <c r="S23" s="299"/>
      <c r="T23" s="283">
        <v>2.3300000000000001E-2</v>
      </c>
      <c r="U23" s="299"/>
      <c r="V23" s="286" t="str">
        <f>IFERROR(R23*T23,"Calculation")</f>
        <v>Calculation</v>
      </c>
      <c r="W23" s="336"/>
      <c r="X23" s="336"/>
      <c r="Y23" s="337"/>
    </row>
    <row r="24" spans="1:25" x14ac:dyDescent="0.25">
      <c r="A24" s="335"/>
      <c r="B24" s="311" t="s">
        <v>706</v>
      </c>
      <c r="C24" s="310"/>
      <c r="D24" s="282" t="str">
        <f>+J56</f>
        <v>Calculation</v>
      </c>
      <c r="E24" s="316"/>
      <c r="F24" s="322"/>
      <c r="G24" s="317"/>
      <c r="H24" s="317"/>
      <c r="I24" s="317"/>
      <c r="J24" s="319"/>
      <c r="K24" s="336"/>
      <c r="L24" s="271"/>
      <c r="M24" s="299"/>
      <c r="N24" s="288"/>
      <c r="O24" s="328"/>
      <c r="P24" s="288"/>
      <c r="Q24" s="299"/>
      <c r="R24" s="268" t="str">
        <f t="shared" si="1"/>
        <v>Calculation</v>
      </c>
      <c r="S24" s="299"/>
      <c r="T24" s="283">
        <v>2.3300000000000001E-2</v>
      </c>
      <c r="U24" s="299"/>
      <c r="V24" s="286" t="str">
        <f>IFERROR(R24*T24,"Calculation")</f>
        <v>Calculation</v>
      </c>
      <c r="W24" s="336"/>
      <c r="X24" s="336"/>
      <c r="Y24" s="337"/>
    </row>
    <row r="25" spans="1:25" x14ac:dyDescent="0.25">
      <c r="A25" s="335"/>
      <c r="B25" s="311" t="s">
        <v>707</v>
      </c>
      <c r="C25" s="310"/>
      <c r="D25" s="285" t="str">
        <f>+F69</f>
        <v>Calculation</v>
      </c>
      <c r="E25" s="316"/>
      <c r="F25" s="322"/>
      <c r="G25" s="317"/>
      <c r="H25" s="317"/>
      <c r="I25" s="317"/>
      <c r="J25" s="319"/>
      <c r="K25" s="336"/>
      <c r="L25" s="271"/>
      <c r="M25" s="299"/>
      <c r="N25" s="288"/>
      <c r="O25" s="328"/>
      <c r="P25" s="288"/>
      <c r="Q25" s="299"/>
      <c r="R25" s="268" t="str">
        <f t="shared" si="1"/>
        <v>Calculation</v>
      </c>
      <c r="S25" s="299"/>
      <c r="T25" s="283">
        <v>2.3300000000000001E-2</v>
      </c>
      <c r="U25" s="299"/>
      <c r="V25" s="286" t="str">
        <f>IFERROR(R25*T25,"Calculation")</f>
        <v>Calculation</v>
      </c>
      <c r="W25" s="336"/>
      <c r="X25" s="336"/>
      <c r="Y25" s="337"/>
    </row>
    <row r="26" spans="1:25" x14ac:dyDescent="0.25">
      <c r="A26" s="335"/>
      <c r="B26" s="298" t="s">
        <v>674</v>
      </c>
      <c r="C26" s="299"/>
      <c r="D26" s="316"/>
      <c r="E26" s="316"/>
      <c r="F26" s="282" t="str">
        <f>IF(SUM(D21:D25)=0,"Calculation",SUM(D21:D25))</f>
        <v>Calculation</v>
      </c>
      <c r="G26" s="317"/>
      <c r="H26" s="317"/>
      <c r="I26" s="317"/>
      <c r="J26" s="319"/>
      <c r="K26" s="336"/>
      <c r="L26" s="298"/>
      <c r="M26" s="299"/>
      <c r="N26" s="299"/>
      <c r="O26" s="299"/>
      <c r="P26" s="299"/>
      <c r="Q26" s="299"/>
      <c r="R26" s="299"/>
      <c r="S26" s="299"/>
      <c r="T26" s="299"/>
      <c r="U26" s="299"/>
      <c r="V26" s="302"/>
      <c r="W26" s="336"/>
      <c r="X26" s="336"/>
      <c r="Y26" s="337"/>
    </row>
    <row r="27" spans="1:25" x14ac:dyDescent="0.25">
      <c r="A27" s="335"/>
      <c r="B27" s="298"/>
      <c r="C27" s="299"/>
      <c r="D27" s="316"/>
      <c r="E27" s="316"/>
      <c r="F27" s="322"/>
      <c r="G27" s="317"/>
      <c r="H27" s="317"/>
      <c r="I27" s="317"/>
      <c r="J27" s="319"/>
      <c r="K27" s="336"/>
      <c r="L27" s="327" t="s">
        <v>702</v>
      </c>
      <c r="M27" s="299"/>
      <c r="N27" s="299"/>
      <c r="O27" s="299"/>
      <c r="P27" s="299"/>
      <c r="Q27" s="299"/>
      <c r="R27" s="299"/>
      <c r="S27" s="299"/>
      <c r="T27" s="299"/>
      <c r="U27" s="299"/>
      <c r="V27" s="286" t="str">
        <f>IF(SUM(V18:V25)=0,"Calculation",SUM(V18:V25))</f>
        <v>Calculation</v>
      </c>
      <c r="W27" s="336"/>
      <c r="X27" s="336"/>
      <c r="Y27" s="337"/>
    </row>
    <row r="28" spans="1:25" ht="15.75" thickBot="1" x14ac:dyDescent="0.3">
      <c r="A28" s="335"/>
      <c r="B28" s="298" t="s">
        <v>680</v>
      </c>
      <c r="C28" s="299"/>
      <c r="D28" s="316"/>
      <c r="E28" s="316"/>
      <c r="F28" s="282" t="str">
        <f>IFERROR(F17-F26,"Calculation")</f>
        <v>Calculation</v>
      </c>
      <c r="G28" s="317"/>
      <c r="H28" s="282" t="str">
        <f>F28</f>
        <v>Calculation</v>
      </c>
      <c r="I28" s="317"/>
      <c r="J28" s="319"/>
      <c r="K28" s="336"/>
      <c r="L28" s="306"/>
      <c r="M28" s="301"/>
      <c r="N28" s="301"/>
      <c r="O28" s="301"/>
      <c r="P28" s="301"/>
      <c r="Q28" s="301"/>
      <c r="R28" s="301"/>
      <c r="S28" s="301"/>
      <c r="T28" s="301"/>
      <c r="U28" s="301"/>
      <c r="V28" s="304"/>
      <c r="W28" s="336"/>
      <c r="X28" s="336"/>
      <c r="Y28" s="337"/>
    </row>
    <row r="29" spans="1:25" x14ac:dyDescent="0.25">
      <c r="A29" s="335"/>
      <c r="B29" s="298"/>
      <c r="C29" s="299"/>
      <c r="D29" s="299"/>
      <c r="E29" s="299"/>
      <c r="F29" s="317"/>
      <c r="G29" s="317"/>
      <c r="H29" s="317"/>
      <c r="I29" s="317"/>
      <c r="J29" s="319"/>
      <c r="K29" s="336"/>
      <c r="L29" s="336"/>
      <c r="M29" s="336"/>
      <c r="N29" s="336"/>
      <c r="O29" s="336"/>
      <c r="P29" s="336"/>
      <c r="Q29" s="336"/>
      <c r="R29" s="336"/>
      <c r="S29" s="336"/>
      <c r="T29" s="336"/>
      <c r="U29" s="336"/>
      <c r="V29" s="336"/>
      <c r="W29" s="336"/>
      <c r="X29" s="336"/>
      <c r="Y29" s="337"/>
    </row>
    <row r="30" spans="1:25" ht="15.75" thickBot="1" x14ac:dyDescent="0.3">
      <c r="A30" s="335"/>
      <c r="B30" s="298" t="s">
        <v>675</v>
      </c>
      <c r="C30" s="299"/>
      <c r="D30" s="299"/>
      <c r="E30" s="299"/>
      <c r="F30" s="282" t="str">
        <f>+X56</f>
        <v>Calculation</v>
      </c>
      <c r="G30" s="317"/>
      <c r="H30" s="282" t="str">
        <f>+R56</f>
        <v>Calculation</v>
      </c>
      <c r="I30" s="317"/>
      <c r="J30" s="319"/>
      <c r="K30" s="336"/>
      <c r="L30" s="336"/>
      <c r="M30" s="336"/>
      <c r="N30" s="336"/>
      <c r="O30" s="336"/>
      <c r="P30" s="336"/>
      <c r="Q30" s="336"/>
      <c r="R30" s="336"/>
      <c r="S30" s="336"/>
      <c r="T30" s="336"/>
      <c r="U30" s="336"/>
      <c r="V30" s="336"/>
      <c r="W30" s="336"/>
      <c r="X30" s="336"/>
      <c r="Y30" s="337"/>
    </row>
    <row r="31" spans="1:25" ht="15.75" thickBot="1" x14ac:dyDescent="0.3">
      <c r="A31" s="335"/>
      <c r="B31" s="298"/>
      <c r="C31" s="299"/>
      <c r="D31" s="299"/>
      <c r="E31" s="299"/>
      <c r="F31" s="317"/>
      <c r="G31" s="317"/>
      <c r="H31" s="317"/>
      <c r="I31" s="317"/>
      <c r="J31" s="319"/>
      <c r="K31" s="336"/>
      <c r="L31" s="669" t="s">
        <v>723</v>
      </c>
      <c r="M31" s="670"/>
      <c r="N31" s="670"/>
      <c r="O31" s="670"/>
      <c r="P31" s="670"/>
      <c r="Q31" s="670"/>
      <c r="R31" s="670"/>
      <c r="S31" s="670"/>
      <c r="T31" s="670"/>
      <c r="U31" s="670"/>
      <c r="V31" s="670"/>
      <c r="W31" s="670"/>
      <c r="X31" s="671"/>
      <c r="Y31" s="337"/>
    </row>
    <row r="32" spans="1:25" x14ac:dyDescent="0.25">
      <c r="A32" s="335"/>
      <c r="B32" s="298" t="s">
        <v>681</v>
      </c>
      <c r="C32" s="299"/>
      <c r="D32" s="299"/>
      <c r="E32" s="299"/>
      <c r="F32" s="269">
        <v>6.7500000000000004E-2</v>
      </c>
      <c r="G32" s="317"/>
      <c r="H32" s="317"/>
      <c r="I32" s="317"/>
      <c r="J32" s="319"/>
      <c r="K32" s="336"/>
      <c r="L32" s="298"/>
      <c r="M32" s="299"/>
      <c r="N32" s="666" t="s">
        <v>724</v>
      </c>
      <c r="O32" s="667"/>
      <c r="P32" s="667"/>
      <c r="Q32" s="667"/>
      <c r="R32" s="668"/>
      <c r="S32" s="299"/>
      <c r="T32" s="666" t="s">
        <v>728</v>
      </c>
      <c r="U32" s="667"/>
      <c r="V32" s="667"/>
      <c r="W32" s="667"/>
      <c r="X32" s="672"/>
      <c r="Y32" s="337"/>
    </row>
    <row r="33" spans="1:30" x14ac:dyDescent="0.25">
      <c r="A33" s="335"/>
      <c r="B33" s="298"/>
      <c r="C33" s="299"/>
      <c r="D33" s="299"/>
      <c r="E33" s="299"/>
      <c r="F33" s="317"/>
      <c r="G33" s="317"/>
      <c r="H33" s="317"/>
      <c r="I33" s="317"/>
      <c r="J33" s="319"/>
      <c r="K33" s="336"/>
      <c r="L33" s="298"/>
      <c r="M33" s="299"/>
      <c r="N33" s="291" t="s">
        <v>725</v>
      </c>
      <c r="O33" s="292"/>
      <c r="P33" s="292" t="s">
        <v>726</v>
      </c>
      <c r="Q33" s="292"/>
      <c r="R33" s="293" t="s">
        <v>727</v>
      </c>
      <c r="S33" s="299"/>
      <c r="T33" s="291" t="s">
        <v>725</v>
      </c>
      <c r="U33" s="292"/>
      <c r="V33" s="292" t="s">
        <v>726</v>
      </c>
      <c r="W33" s="292"/>
      <c r="X33" s="294" t="s">
        <v>727</v>
      </c>
      <c r="Y33" s="337"/>
    </row>
    <row r="34" spans="1:30" ht="15.75" thickBot="1" x14ac:dyDescent="0.3">
      <c r="A34" s="335"/>
      <c r="B34" s="298" t="s">
        <v>682</v>
      </c>
      <c r="C34" s="299"/>
      <c r="D34" s="299"/>
      <c r="E34" s="299"/>
      <c r="F34" s="284" t="str">
        <f>IFERROR((F28-F30)*F32,"Calculation")</f>
        <v>Calculation</v>
      </c>
      <c r="G34" s="317"/>
      <c r="H34" s="285" t="str">
        <f>F34</f>
        <v>Calculation</v>
      </c>
      <c r="I34" s="317"/>
      <c r="J34" s="287" t="str">
        <f>F34</f>
        <v>Calculation</v>
      </c>
      <c r="K34" s="336"/>
      <c r="L34" s="298"/>
      <c r="M34" s="299"/>
      <c r="N34" s="122"/>
      <c r="O34" s="299"/>
      <c r="P34" s="299"/>
      <c r="Q34" s="299"/>
      <c r="R34" s="300"/>
      <c r="S34" s="299"/>
      <c r="T34" s="122"/>
      <c r="U34" s="299"/>
      <c r="V34" s="299"/>
      <c r="W34" s="299"/>
      <c r="X34" s="302"/>
      <c r="Y34" s="337"/>
    </row>
    <row r="35" spans="1:30" ht="15.75" thickTop="1" x14ac:dyDescent="0.25">
      <c r="A35" s="335"/>
      <c r="B35" s="298"/>
      <c r="C35" s="299"/>
      <c r="D35" s="299"/>
      <c r="E35" s="299"/>
      <c r="F35" s="317"/>
      <c r="G35" s="317"/>
      <c r="H35" s="317"/>
      <c r="I35" s="317"/>
      <c r="J35" s="319"/>
      <c r="K35" s="336"/>
      <c r="L35" s="307">
        <f t="shared" ref="L35:L52" si="2">+L36-1</f>
        <v>2002</v>
      </c>
      <c r="M35" s="299"/>
      <c r="N35" s="61"/>
      <c r="O35" s="299"/>
      <c r="P35" s="61"/>
      <c r="Q35" s="299"/>
      <c r="R35" s="268" t="str">
        <f t="shared" ref="R35:R54" si="3">IF(N35-P35=0,"Calculation",N35-P35)</f>
        <v>Calculation</v>
      </c>
      <c r="S35" s="299"/>
      <c r="T35" s="61"/>
      <c r="U35" s="299"/>
      <c r="V35" s="61"/>
      <c r="W35" s="299"/>
      <c r="X35" s="286" t="str">
        <f t="shared" ref="X35:X54" si="4">IF(T35-V35=0,"Calculation",T35-V35)</f>
        <v>Calculation</v>
      </c>
      <c r="Y35" s="337"/>
    </row>
    <row r="36" spans="1:30" x14ac:dyDescent="0.25">
      <c r="A36" s="335"/>
      <c r="B36" s="298" t="s">
        <v>676</v>
      </c>
      <c r="C36" s="299"/>
      <c r="D36" s="299"/>
      <c r="E36" s="299"/>
      <c r="F36" s="317"/>
      <c r="G36" s="317"/>
      <c r="H36" s="282" t="str">
        <f>IFERROR(H28-H30-H34,"Calculation")</f>
        <v>Calculation</v>
      </c>
      <c r="I36" s="317"/>
      <c r="J36" s="319"/>
      <c r="K36" s="336"/>
      <c r="L36" s="307">
        <f t="shared" si="2"/>
        <v>2003</v>
      </c>
      <c r="M36" s="299"/>
      <c r="N36" s="61"/>
      <c r="O36" s="299"/>
      <c r="P36" s="61"/>
      <c r="Q36" s="299"/>
      <c r="R36" s="268" t="str">
        <f t="shared" si="3"/>
        <v>Calculation</v>
      </c>
      <c r="S36" s="299"/>
      <c r="T36" s="61"/>
      <c r="U36" s="299"/>
      <c r="V36" s="61"/>
      <c r="W36" s="299"/>
      <c r="X36" s="286" t="str">
        <f t="shared" si="4"/>
        <v>Calculation</v>
      </c>
      <c r="Y36" s="337"/>
    </row>
    <row r="37" spans="1:30" x14ac:dyDescent="0.25">
      <c r="A37" s="335"/>
      <c r="B37" s="298"/>
      <c r="C37" s="299"/>
      <c r="D37" s="299"/>
      <c r="E37" s="299"/>
      <c r="F37" s="317"/>
      <c r="G37" s="317"/>
      <c r="H37" s="317"/>
      <c r="I37" s="317"/>
      <c r="J37" s="319"/>
      <c r="K37" s="336"/>
      <c r="L37" s="307">
        <f t="shared" si="2"/>
        <v>2004</v>
      </c>
      <c r="M37" s="299"/>
      <c r="N37" s="61"/>
      <c r="O37" s="299"/>
      <c r="P37" s="61"/>
      <c r="Q37" s="299"/>
      <c r="R37" s="268" t="str">
        <f t="shared" si="3"/>
        <v>Calculation</v>
      </c>
      <c r="S37" s="299"/>
      <c r="T37" s="61"/>
      <c r="U37" s="299"/>
      <c r="V37" s="61"/>
      <c r="W37" s="299"/>
      <c r="X37" s="286" t="str">
        <f t="shared" si="4"/>
        <v>Calculation</v>
      </c>
      <c r="Y37" s="337"/>
    </row>
    <row r="38" spans="1:30" x14ac:dyDescent="0.25">
      <c r="A38" s="335"/>
      <c r="B38" s="298" t="s">
        <v>677</v>
      </c>
      <c r="C38" s="299"/>
      <c r="D38" s="299"/>
      <c r="E38" s="299"/>
      <c r="F38" s="317"/>
      <c r="G38" s="317"/>
      <c r="H38" s="270">
        <v>0.21</v>
      </c>
      <c r="I38" s="317"/>
      <c r="J38" s="319"/>
      <c r="K38" s="336"/>
      <c r="L38" s="307">
        <f t="shared" si="2"/>
        <v>2005</v>
      </c>
      <c r="M38" s="299"/>
      <c r="N38" s="61"/>
      <c r="O38" s="299"/>
      <c r="P38" s="61"/>
      <c r="Q38" s="299"/>
      <c r="R38" s="268" t="str">
        <f t="shared" si="3"/>
        <v>Calculation</v>
      </c>
      <c r="S38" s="299"/>
      <c r="T38" s="61"/>
      <c r="U38" s="299"/>
      <c r="V38" s="61"/>
      <c r="W38" s="299"/>
      <c r="X38" s="286" t="str">
        <f t="shared" si="4"/>
        <v>Calculation</v>
      </c>
      <c r="Y38" s="337"/>
    </row>
    <row r="39" spans="1:30" x14ac:dyDescent="0.25">
      <c r="A39" s="335"/>
      <c r="B39" s="298"/>
      <c r="C39" s="299"/>
      <c r="D39" s="299"/>
      <c r="E39" s="299"/>
      <c r="F39" s="317"/>
      <c r="G39" s="317"/>
      <c r="H39" s="317"/>
      <c r="I39" s="317"/>
      <c r="J39" s="319"/>
      <c r="K39" s="336"/>
      <c r="L39" s="307">
        <f t="shared" si="2"/>
        <v>2006</v>
      </c>
      <c r="M39" s="299"/>
      <c r="N39" s="61"/>
      <c r="O39" s="299"/>
      <c r="P39" s="61"/>
      <c r="Q39" s="299"/>
      <c r="R39" s="268" t="str">
        <f t="shared" si="3"/>
        <v>Calculation</v>
      </c>
      <c r="S39" s="299"/>
      <c r="T39" s="61"/>
      <c r="U39" s="299"/>
      <c r="V39" s="61"/>
      <c r="W39" s="299"/>
      <c r="X39" s="286" t="str">
        <f t="shared" si="4"/>
        <v>Calculation</v>
      </c>
      <c r="Y39" s="337"/>
    </row>
    <row r="40" spans="1:30" ht="15.75" thickBot="1" x14ac:dyDescent="0.3">
      <c r="A40" s="335"/>
      <c r="B40" s="298" t="s">
        <v>678</v>
      </c>
      <c r="C40" s="299"/>
      <c r="D40" s="299"/>
      <c r="E40" s="299"/>
      <c r="F40" s="317"/>
      <c r="G40" s="317"/>
      <c r="H40" s="284" t="str">
        <f>IFERROR(H36*H38,"Calculation")</f>
        <v>Calculation</v>
      </c>
      <c r="I40" s="317"/>
      <c r="J40" s="253" t="str">
        <f>H40</f>
        <v>Calculation</v>
      </c>
      <c r="K40" s="336"/>
      <c r="L40" s="307">
        <f t="shared" si="2"/>
        <v>2007</v>
      </c>
      <c r="M40" s="299"/>
      <c r="N40" s="61"/>
      <c r="O40" s="299"/>
      <c r="P40" s="61"/>
      <c r="Q40" s="299"/>
      <c r="R40" s="268" t="str">
        <f t="shared" si="3"/>
        <v>Calculation</v>
      </c>
      <c r="S40" s="299"/>
      <c r="T40" s="61"/>
      <c r="U40" s="299"/>
      <c r="V40" s="61"/>
      <c r="W40" s="299"/>
      <c r="X40" s="286" t="str">
        <f t="shared" si="4"/>
        <v>Calculation</v>
      </c>
      <c r="Y40" s="337"/>
    </row>
    <row r="41" spans="1:30" ht="15.75" thickTop="1" x14ac:dyDescent="0.25">
      <c r="A41" s="335"/>
      <c r="B41" s="298"/>
      <c r="C41" s="299"/>
      <c r="D41" s="299"/>
      <c r="E41" s="299"/>
      <c r="F41" s="317"/>
      <c r="G41" s="317"/>
      <c r="H41" s="317"/>
      <c r="I41" s="317"/>
      <c r="J41" s="319"/>
      <c r="K41" s="336"/>
      <c r="L41" s="307">
        <f t="shared" si="2"/>
        <v>2008</v>
      </c>
      <c r="M41" s="299"/>
      <c r="N41" s="61"/>
      <c r="O41" s="299"/>
      <c r="P41" s="61"/>
      <c r="Q41" s="299"/>
      <c r="R41" s="268" t="str">
        <f t="shared" si="3"/>
        <v>Calculation</v>
      </c>
      <c r="S41" s="299"/>
      <c r="T41" s="61"/>
      <c r="U41" s="299"/>
      <c r="V41" s="61"/>
      <c r="W41" s="299"/>
      <c r="X41" s="286" t="str">
        <f t="shared" si="4"/>
        <v>Calculation</v>
      </c>
      <c r="Y41" s="337"/>
    </row>
    <row r="42" spans="1:30" x14ac:dyDescent="0.25">
      <c r="A42" s="335"/>
      <c r="B42" s="298"/>
      <c r="C42" s="299"/>
      <c r="D42" s="299"/>
      <c r="E42" s="299"/>
      <c r="F42" s="317"/>
      <c r="G42" s="317"/>
      <c r="H42" s="317"/>
      <c r="I42" s="317"/>
      <c r="J42" s="319"/>
      <c r="K42" s="336"/>
      <c r="L42" s="307">
        <f t="shared" si="2"/>
        <v>2009</v>
      </c>
      <c r="M42" s="299"/>
      <c r="N42" s="61"/>
      <c r="O42" s="299"/>
      <c r="P42" s="61"/>
      <c r="Q42" s="299"/>
      <c r="R42" s="268" t="str">
        <f t="shared" si="3"/>
        <v>Calculation</v>
      </c>
      <c r="S42" s="299"/>
      <c r="T42" s="61"/>
      <c r="U42" s="299"/>
      <c r="V42" s="61"/>
      <c r="W42" s="299"/>
      <c r="X42" s="286" t="str">
        <f t="shared" si="4"/>
        <v>Calculation</v>
      </c>
      <c r="Y42" s="337"/>
    </row>
    <row r="43" spans="1:30" ht="15.75" thickBot="1" x14ac:dyDescent="0.3">
      <c r="A43" s="335"/>
      <c r="B43" s="314" t="s">
        <v>679</v>
      </c>
      <c r="C43" s="315"/>
      <c r="D43" s="315"/>
      <c r="E43" s="315"/>
      <c r="F43" s="318"/>
      <c r="G43" s="318"/>
      <c r="H43" s="318"/>
      <c r="I43" s="318"/>
      <c r="J43" s="289" t="str">
        <f>IFERROR(J34+J40,"Calculation")</f>
        <v>Calculation</v>
      </c>
      <c r="K43" s="336"/>
      <c r="L43" s="307">
        <f t="shared" si="2"/>
        <v>2010</v>
      </c>
      <c r="M43" s="299"/>
      <c r="N43" s="61"/>
      <c r="O43" s="299"/>
      <c r="P43" s="61"/>
      <c r="Q43" s="299"/>
      <c r="R43" s="268" t="str">
        <f t="shared" si="3"/>
        <v>Calculation</v>
      </c>
      <c r="S43" s="299"/>
      <c r="T43" s="61"/>
      <c r="U43" s="299"/>
      <c r="V43" s="61"/>
      <c r="W43" s="299"/>
      <c r="X43" s="286" t="str">
        <f t="shared" si="4"/>
        <v>Calculation</v>
      </c>
      <c r="Y43" s="337"/>
      <c r="AD43" s="248"/>
    </row>
    <row r="44" spans="1:30" s="248" customFormat="1" ht="16.5" thickTop="1" thickBot="1" x14ac:dyDescent="0.3">
      <c r="A44" s="335"/>
      <c r="B44" s="306"/>
      <c r="C44" s="301"/>
      <c r="D44" s="301"/>
      <c r="E44" s="301"/>
      <c r="F44" s="301"/>
      <c r="G44" s="301"/>
      <c r="H44" s="301"/>
      <c r="I44" s="301"/>
      <c r="J44" s="304"/>
      <c r="K44" s="336"/>
      <c r="L44" s="307">
        <f t="shared" si="2"/>
        <v>2011</v>
      </c>
      <c r="M44" s="299"/>
      <c r="N44" s="61"/>
      <c r="O44" s="299"/>
      <c r="P44" s="61"/>
      <c r="Q44" s="299"/>
      <c r="R44" s="268" t="str">
        <f t="shared" si="3"/>
        <v>Calculation</v>
      </c>
      <c r="S44" s="299"/>
      <c r="T44" s="61"/>
      <c r="U44" s="299"/>
      <c r="V44" s="61"/>
      <c r="W44" s="299"/>
      <c r="X44" s="286" t="str">
        <f t="shared" si="4"/>
        <v>Calculation</v>
      </c>
      <c r="Y44" s="337"/>
      <c r="AD44"/>
    </row>
    <row r="45" spans="1:30" x14ac:dyDescent="0.25">
      <c r="A45" s="335"/>
      <c r="B45" s="336"/>
      <c r="C45" s="336"/>
      <c r="D45" s="336"/>
      <c r="E45" s="336"/>
      <c r="F45" s="336"/>
      <c r="G45" s="336"/>
      <c r="H45" s="336"/>
      <c r="I45" s="336"/>
      <c r="J45" s="336"/>
      <c r="K45" s="336"/>
      <c r="L45" s="307">
        <f t="shared" si="2"/>
        <v>2012</v>
      </c>
      <c r="M45" s="299"/>
      <c r="N45" s="61"/>
      <c r="O45" s="299"/>
      <c r="P45" s="61"/>
      <c r="Q45" s="299"/>
      <c r="R45" s="268" t="str">
        <f t="shared" si="3"/>
        <v>Calculation</v>
      </c>
      <c r="S45" s="299"/>
      <c r="T45" s="61"/>
      <c r="U45" s="299"/>
      <c r="V45" s="61"/>
      <c r="W45" s="299"/>
      <c r="X45" s="286" t="str">
        <f t="shared" si="4"/>
        <v>Calculation</v>
      </c>
      <c r="Y45" s="337"/>
      <c r="AD45" s="248"/>
    </row>
    <row r="46" spans="1:30" s="248" customFormat="1" ht="15.75" thickBot="1" x14ac:dyDescent="0.3">
      <c r="A46" s="335"/>
      <c r="B46" s="336"/>
      <c r="C46" s="336"/>
      <c r="D46" s="336"/>
      <c r="E46" s="336"/>
      <c r="F46" s="336"/>
      <c r="G46" s="336"/>
      <c r="H46" s="336"/>
      <c r="I46" s="336"/>
      <c r="J46" s="336"/>
      <c r="K46" s="336"/>
      <c r="L46" s="307">
        <f t="shared" si="2"/>
        <v>2013</v>
      </c>
      <c r="M46" s="299"/>
      <c r="N46" s="61"/>
      <c r="O46" s="299"/>
      <c r="P46" s="61"/>
      <c r="Q46" s="299"/>
      <c r="R46" s="268" t="str">
        <f t="shared" si="3"/>
        <v>Calculation</v>
      </c>
      <c r="S46" s="299"/>
      <c r="T46" s="61"/>
      <c r="U46" s="299"/>
      <c r="V46" s="61"/>
      <c r="W46" s="299"/>
      <c r="X46" s="286" t="str">
        <f t="shared" si="4"/>
        <v>Calculation</v>
      </c>
      <c r="Y46" s="337"/>
      <c r="AD46"/>
    </row>
    <row r="47" spans="1:30" ht="15.75" thickBot="1" x14ac:dyDescent="0.3">
      <c r="A47" s="335"/>
      <c r="B47" s="657" t="s">
        <v>688</v>
      </c>
      <c r="C47" s="658"/>
      <c r="D47" s="658"/>
      <c r="E47" s="658"/>
      <c r="F47" s="658"/>
      <c r="G47" s="658"/>
      <c r="H47" s="658"/>
      <c r="I47" s="658"/>
      <c r="J47" s="659"/>
      <c r="K47" s="336"/>
      <c r="L47" s="307">
        <f t="shared" si="2"/>
        <v>2014</v>
      </c>
      <c r="M47" s="299"/>
      <c r="N47" s="61"/>
      <c r="O47" s="299"/>
      <c r="P47" s="61"/>
      <c r="Q47" s="299"/>
      <c r="R47" s="268" t="str">
        <f t="shared" si="3"/>
        <v>Calculation</v>
      </c>
      <c r="S47" s="299"/>
      <c r="T47" s="61"/>
      <c r="U47" s="299"/>
      <c r="V47" s="61"/>
      <c r="W47" s="299"/>
      <c r="X47" s="286" t="str">
        <f t="shared" si="4"/>
        <v>Calculation</v>
      </c>
      <c r="Y47" s="337"/>
    </row>
    <row r="48" spans="1:30" x14ac:dyDescent="0.25">
      <c r="A48" s="335"/>
      <c r="B48" s="273" t="s">
        <v>683</v>
      </c>
      <c r="C48" s="98"/>
      <c r="D48" s="147" t="s">
        <v>684</v>
      </c>
      <c r="E48" s="147"/>
      <c r="F48" s="147" t="s">
        <v>685</v>
      </c>
      <c r="G48" s="147"/>
      <c r="H48" s="147" t="s">
        <v>686</v>
      </c>
      <c r="I48" s="147"/>
      <c r="J48" s="101" t="s">
        <v>687</v>
      </c>
      <c r="K48" s="336"/>
      <c r="L48" s="307">
        <f t="shared" si="2"/>
        <v>2015</v>
      </c>
      <c r="M48" s="299"/>
      <c r="N48" s="61"/>
      <c r="O48" s="299"/>
      <c r="P48" s="61"/>
      <c r="Q48" s="299"/>
      <c r="R48" s="268" t="str">
        <f t="shared" si="3"/>
        <v>Calculation</v>
      </c>
      <c r="S48" s="299"/>
      <c r="T48" s="61"/>
      <c r="U48" s="299"/>
      <c r="V48" s="61"/>
      <c r="W48" s="299"/>
      <c r="X48" s="286" t="str">
        <f t="shared" si="4"/>
        <v>Calculation</v>
      </c>
      <c r="Y48" s="337"/>
    </row>
    <row r="49" spans="1:25" x14ac:dyDescent="0.25">
      <c r="A49" s="335"/>
      <c r="B49" s="274"/>
      <c r="C49" s="98"/>
      <c r="D49" s="275"/>
      <c r="E49" s="98"/>
      <c r="F49" s="275"/>
      <c r="G49" s="98"/>
      <c r="H49" s="275"/>
      <c r="I49" s="98"/>
      <c r="J49" s="276"/>
      <c r="K49" s="336"/>
      <c r="L49" s="307">
        <f t="shared" si="2"/>
        <v>2016</v>
      </c>
      <c r="M49" s="299"/>
      <c r="N49" s="61"/>
      <c r="O49" s="299"/>
      <c r="P49" s="61"/>
      <c r="Q49" s="299"/>
      <c r="R49" s="268" t="str">
        <f t="shared" si="3"/>
        <v>Calculation</v>
      </c>
      <c r="S49" s="299"/>
      <c r="T49" s="61"/>
      <c r="U49" s="299"/>
      <c r="V49" s="61"/>
      <c r="W49" s="299"/>
      <c r="X49" s="286" t="str">
        <f t="shared" si="4"/>
        <v>Calculation</v>
      </c>
      <c r="Y49" s="337"/>
    </row>
    <row r="50" spans="1:25" x14ac:dyDescent="0.25">
      <c r="A50" s="335"/>
      <c r="B50" s="274"/>
      <c r="C50" s="98"/>
      <c r="D50" s="275"/>
      <c r="E50" s="98"/>
      <c r="F50" s="275"/>
      <c r="G50" s="98"/>
      <c r="H50" s="275"/>
      <c r="I50" s="98"/>
      <c r="J50" s="276"/>
      <c r="K50" s="336"/>
      <c r="L50" s="307">
        <f t="shared" si="2"/>
        <v>2017</v>
      </c>
      <c r="M50" s="299"/>
      <c r="N50" s="61"/>
      <c r="O50" s="299"/>
      <c r="P50" s="61"/>
      <c r="Q50" s="299"/>
      <c r="R50" s="268" t="str">
        <f t="shared" si="3"/>
        <v>Calculation</v>
      </c>
      <c r="S50" s="299"/>
      <c r="T50" s="61"/>
      <c r="U50" s="299"/>
      <c r="V50" s="61"/>
      <c r="W50" s="299"/>
      <c r="X50" s="286" t="str">
        <f t="shared" si="4"/>
        <v>Calculation</v>
      </c>
      <c r="Y50" s="337"/>
    </row>
    <row r="51" spans="1:25" x14ac:dyDescent="0.25">
      <c r="A51" s="335"/>
      <c r="B51" s="274"/>
      <c r="C51" s="98"/>
      <c r="D51" s="275"/>
      <c r="E51" s="98"/>
      <c r="F51" s="275"/>
      <c r="G51" s="98"/>
      <c r="H51" s="275"/>
      <c r="I51" s="98"/>
      <c r="J51" s="276"/>
      <c r="K51" s="336"/>
      <c r="L51" s="307">
        <f t="shared" si="2"/>
        <v>2018</v>
      </c>
      <c r="M51" s="299"/>
      <c r="N51" s="61"/>
      <c r="O51" s="299"/>
      <c r="P51" s="61"/>
      <c r="Q51" s="299"/>
      <c r="R51" s="268" t="str">
        <f t="shared" si="3"/>
        <v>Calculation</v>
      </c>
      <c r="S51" s="299"/>
      <c r="T51" s="61"/>
      <c r="U51" s="299"/>
      <c r="V51" s="61"/>
      <c r="W51" s="299"/>
      <c r="X51" s="286" t="str">
        <f t="shared" si="4"/>
        <v>Calculation</v>
      </c>
      <c r="Y51" s="337"/>
    </row>
    <row r="52" spans="1:25" ht="15.75" thickBot="1" x14ac:dyDescent="0.3">
      <c r="A52" s="335"/>
      <c r="B52" s="277" t="s">
        <v>160</v>
      </c>
      <c r="C52" s="98"/>
      <c r="D52" s="263" t="str">
        <f>IF(SUM(D49:D51)=0,"Calculation",SUM(D37:D51))</f>
        <v>Calculation</v>
      </c>
      <c r="E52" s="98"/>
      <c r="F52" s="263" t="str">
        <f>IF(SUM(F49:F51)=0,"Calculation",SUM(F37:F51))</f>
        <v>Calculation</v>
      </c>
      <c r="G52" s="98"/>
      <c r="H52" s="263" t="str">
        <f>IF(SUM(H49:H51)=0,"Calculation",SUM(H37:H51))</f>
        <v>Calculation</v>
      </c>
      <c r="I52" s="98"/>
      <c r="J52" s="272" t="str">
        <f>IF(SUM(J49:J51)=0,"Calculation",SUM(J49:J51))</f>
        <v>Calculation</v>
      </c>
      <c r="K52" s="336"/>
      <c r="L52" s="307">
        <f t="shared" si="2"/>
        <v>2019</v>
      </c>
      <c r="M52" s="299"/>
      <c r="N52" s="61"/>
      <c r="O52" s="299"/>
      <c r="P52" s="61"/>
      <c r="Q52" s="299"/>
      <c r="R52" s="268" t="str">
        <f t="shared" si="3"/>
        <v>Calculation</v>
      </c>
      <c r="S52" s="299"/>
      <c r="T52" s="61"/>
      <c r="U52" s="299"/>
      <c r="V52" s="61"/>
      <c r="W52" s="299"/>
      <c r="X52" s="286" t="str">
        <f t="shared" si="4"/>
        <v>Calculation</v>
      </c>
      <c r="Y52" s="337"/>
    </row>
    <row r="53" spans="1:25" ht="15.75" thickTop="1" x14ac:dyDescent="0.25">
      <c r="A53" s="335"/>
      <c r="B53" s="277"/>
      <c r="C53" s="98"/>
      <c r="D53" s="98"/>
      <c r="E53" s="98"/>
      <c r="F53" s="98"/>
      <c r="G53" s="98"/>
      <c r="H53" s="98"/>
      <c r="I53" s="98"/>
      <c r="J53" s="99"/>
      <c r="K53" s="336"/>
      <c r="L53" s="307">
        <f>+L54-1</f>
        <v>2020</v>
      </c>
      <c r="M53" s="299"/>
      <c r="N53" s="61"/>
      <c r="O53" s="299"/>
      <c r="P53" s="61"/>
      <c r="Q53" s="299"/>
      <c r="R53" s="268" t="str">
        <f t="shared" si="3"/>
        <v>Calculation</v>
      </c>
      <c r="S53" s="299"/>
      <c r="T53" s="61"/>
      <c r="U53" s="299"/>
      <c r="V53" s="61"/>
      <c r="W53" s="299"/>
      <c r="X53" s="286" t="str">
        <f t="shared" si="4"/>
        <v>Calculation</v>
      </c>
      <c r="Y53" s="337"/>
    </row>
    <row r="54" spans="1:25" x14ac:dyDescent="0.25">
      <c r="A54" s="335"/>
      <c r="B54" s="277" t="s">
        <v>689</v>
      </c>
      <c r="C54" s="98"/>
      <c r="D54" s="98"/>
      <c r="E54" s="98"/>
      <c r="F54" s="98"/>
      <c r="G54" s="98"/>
      <c r="H54" s="98"/>
      <c r="I54" s="98"/>
      <c r="J54" s="281">
        <v>0</v>
      </c>
      <c r="K54" s="336"/>
      <c r="L54" s="307">
        <v>2021</v>
      </c>
      <c r="M54" s="299"/>
      <c r="N54" s="61"/>
      <c r="O54" s="299"/>
      <c r="P54" s="61"/>
      <c r="Q54" s="299"/>
      <c r="R54" s="268" t="str">
        <f t="shared" si="3"/>
        <v>Calculation</v>
      </c>
      <c r="S54" s="299"/>
      <c r="T54" s="61"/>
      <c r="U54" s="299"/>
      <c r="V54" s="61"/>
      <c r="W54" s="299"/>
      <c r="X54" s="286" t="str">
        <f t="shared" si="4"/>
        <v>Calculation</v>
      </c>
      <c r="Y54" s="337"/>
    </row>
    <row r="55" spans="1:25" x14ac:dyDescent="0.25">
      <c r="A55" s="335"/>
      <c r="B55" s="277"/>
      <c r="C55" s="98"/>
      <c r="D55" s="98"/>
      <c r="E55" s="98"/>
      <c r="F55" s="98"/>
      <c r="G55" s="98"/>
      <c r="H55" s="98"/>
      <c r="I55" s="98"/>
      <c r="J55" s="99"/>
      <c r="K55" s="336"/>
      <c r="L55" s="298"/>
      <c r="M55" s="299"/>
      <c r="N55" s="122"/>
      <c r="O55" s="299"/>
      <c r="P55" s="299"/>
      <c r="Q55" s="299"/>
      <c r="R55" s="300"/>
      <c r="S55" s="299"/>
      <c r="T55" s="122"/>
      <c r="U55" s="299"/>
      <c r="V55" s="299"/>
      <c r="W55" s="299"/>
      <c r="X55" s="302"/>
      <c r="Y55" s="337"/>
    </row>
    <row r="56" spans="1:25" ht="15.75" thickBot="1" x14ac:dyDescent="0.3">
      <c r="A56" s="335"/>
      <c r="B56" s="277" t="s">
        <v>690</v>
      </c>
      <c r="C56" s="98"/>
      <c r="D56" s="98"/>
      <c r="E56" s="98"/>
      <c r="F56" s="98"/>
      <c r="G56" s="98"/>
      <c r="H56" s="98"/>
      <c r="I56" s="98"/>
      <c r="J56" s="264" t="str">
        <f>IFERROR(J52*J54,"Calculation")</f>
        <v>Calculation</v>
      </c>
      <c r="K56" s="336"/>
      <c r="L56" s="298"/>
      <c r="M56" s="299"/>
      <c r="N56" s="122"/>
      <c r="O56" s="299"/>
      <c r="P56" s="299"/>
      <c r="Q56" s="299"/>
      <c r="R56" s="268" t="str">
        <f>IF(SUM(R35:R54)=0,"Calculation",SUM(R35:R54))</f>
        <v>Calculation</v>
      </c>
      <c r="S56" s="299"/>
      <c r="T56" s="122"/>
      <c r="U56" s="299"/>
      <c r="V56" s="299"/>
      <c r="W56" s="299"/>
      <c r="X56" s="286" t="str">
        <f>IF(SUM(X35:X54)=0,"Calculation",SUM(X35:X54))</f>
        <v>Calculation</v>
      </c>
      <c r="Y56" s="337"/>
    </row>
    <row r="57" spans="1:25" ht="16.5" thickTop="1" thickBot="1" x14ac:dyDescent="0.3">
      <c r="A57" s="335"/>
      <c r="B57" s="278"/>
      <c r="C57" s="279"/>
      <c r="D57" s="279"/>
      <c r="E57" s="279"/>
      <c r="F57" s="279"/>
      <c r="G57" s="279"/>
      <c r="H57" s="279"/>
      <c r="I57" s="279"/>
      <c r="J57" s="280"/>
      <c r="K57" s="336"/>
      <c r="L57" s="306"/>
      <c r="M57" s="301"/>
      <c r="N57" s="303"/>
      <c r="O57" s="301"/>
      <c r="P57" s="301"/>
      <c r="Q57" s="301"/>
      <c r="R57" s="305"/>
      <c r="S57" s="301"/>
      <c r="T57" s="303"/>
      <c r="U57" s="301"/>
      <c r="V57" s="301"/>
      <c r="W57" s="301"/>
      <c r="X57" s="304"/>
      <c r="Y57" s="337"/>
    </row>
    <row r="58" spans="1:25" x14ac:dyDescent="0.25">
      <c r="A58" s="335"/>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7"/>
    </row>
    <row r="59" spans="1:25" ht="15.75" thickBot="1" x14ac:dyDescent="0.3">
      <c r="A59" s="335"/>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7"/>
    </row>
    <row r="60" spans="1:25" ht="15.75" thickBot="1" x14ac:dyDescent="0.3">
      <c r="A60" s="335"/>
      <c r="B60" s="657" t="s">
        <v>691</v>
      </c>
      <c r="C60" s="658"/>
      <c r="D60" s="658"/>
      <c r="E60" s="658"/>
      <c r="F60" s="659"/>
      <c r="G60" s="336"/>
      <c r="H60" s="336"/>
      <c r="I60" s="336"/>
      <c r="J60" s="336"/>
      <c r="K60" s="336"/>
      <c r="L60" s="660" t="s">
        <v>709</v>
      </c>
      <c r="M60" s="661"/>
      <c r="N60" s="661"/>
      <c r="O60" s="661"/>
      <c r="P60" s="662"/>
      <c r="Q60" s="336"/>
      <c r="R60" s="336"/>
      <c r="S60" s="336"/>
      <c r="T60" s="336"/>
      <c r="U60" s="336"/>
      <c r="V60" s="336"/>
      <c r="W60" s="336"/>
      <c r="X60" s="336"/>
      <c r="Y60" s="337"/>
    </row>
    <row r="61" spans="1:25" x14ac:dyDescent="0.25">
      <c r="A61" s="335"/>
      <c r="B61" s="673" t="s">
        <v>683</v>
      </c>
      <c r="C61" s="674"/>
      <c r="D61" s="674"/>
      <c r="E61" s="147"/>
      <c r="F61" s="101" t="s">
        <v>692</v>
      </c>
      <c r="G61" s="336"/>
      <c r="H61" s="336"/>
      <c r="I61" s="336"/>
      <c r="J61" s="336"/>
      <c r="K61" s="336"/>
      <c r="L61" s="298"/>
      <c r="M61" s="299"/>
      <c r="N61" s="299"/>
      <c r="O61" s="299"/>
      <c r="P61" s="302"/>
      <c r="Q61" s="336"/>
      <c r="R61" s="336"/>
      <c r="S61" s="336"/>
      <c r="T61" s="336"/>
      <c r="U61" s="336"/>
      <c r="V61" s="336"/>
      <c r="W61" s="336"/>
      <c r="X61" s="336"/>
      <c r="Y61" s="337"/>
    </row>
    <row r="62" spans="1:25" x14ac:dyDescent="0.25">
      <c r="A62" s="335"/>
      <c r="B62" s="675"/>
      <c r="C62" s="675"/>
      <c r="D62" s="675"/>
      <c r="E62" s="98"/>
      <c r="F62" s="276"/>
      <c r="G62" s="336"/>
      <c r="H62" s="336"/>
      <c r="I62" s="336"/>
      <c r="J62" s="336"/>
      <c r="K62" s="336"/>
      <c r="L62" s="298" t="s">
        <v>710</v>
      </c>
      <c r="M62" s="299"/>
      <c r="N62" s="299"/>
      <c r="O62" s="299"/>
      <c r="P62" s="329">
        <v>7000</v>
      </c>
      <c r="Q62" s="336"/>
      <c r="R62" s="336"/>
      <c r="S62" s="336"/>
      <c r="T62" s="336"/>
      <c r="U62" s="336"/>
      <c r="V62" s="336"/>
      <c r="W62" s="336"/>
      <c r="X62" s="336"/>
      <c r="Y62" s="337"/>
    </row>
    <row r="63" spans="1:25" x14ac:dyDescent="0.25">
      <c r="A63" s="335"/>
      <c r="B63" s="675"/>
      <c r="C63" s="675"/>
      <c r="D63" s="675"/>
      <c r="E63" s="98"/>
      <c r="F63" s="276"/>
      <c r="G63" s="336"/>
      <c r="H63" s="336"/>
      <c r="I63" s="336"/>
      <c r="J63" s="336"/>
      <c r="K63" s="336"/>
      <c r="L63" s="298" t="s">
        <v>711</v>
      </c>
      <c r="M63" s="299"/>
      <c r="N63" s="299"/>
      <c r="O63" s="299"/>
      <c r="P63" s="330">
        <v>6.0000000000000001E-3</v>
      </c>
      <c r="Q63" s="336"/>
      <c r="R63" s="336"/>
      <c r="S63" s="336"/>
      <c r="T63" s="336"/>
      <c r="U63" s="336"/>
      <c r="V63" s="336"/>
      <c r="W63" s="336"/>
      <c r="X63" s="336"/>
      <c r="Y63" s="337"/>
    </row>
    <row r="64" spans="1:25" x14ac:dyDescent="0.25">
      <c r="A64" s="335"/>
      <c r="B64" s="675"/>
      <c r="C64" s="675"/>
      <c r="D64" s="675"/>
      <c r="E64" s="98"/>
      <c r="F64" s="276"/>
      <c r="G64" s="336"/>
      <c r="H64" s="336"/>
      <c r="I64" s="336"/>
      <c r="J64" s="336"/>
      <c r="K64" s="336"/>
      <c r="L64" s="298" t="s">
        <v>712</v>
      </c>
      <c r="M64" s="299"/>
      <c r="N64" s="299"/>
      <c r="O64" s="299"/>
      <c r="P64" s="331">
        <f>+P62*P63</f>
        <v>42</v>
      </c>
      <c r="Q64" s="336"/>
      <c r="R64" s="336"/>
      <c r="S64" s="336"/>
      <c r="T64" s="336"/>
      <c r="U64" s="336"/>
      <c r="V64" s="336"/>
      <c r="W64" s="336"/>
      <c r="X64" s="336"/>
      <c r="Y64" s="337"/>
    </row>
    <row r="65" spans="1:25" x14ac:dyDescent="0.25">
      <c r="A65" s="335"/>
      <c r="B65" s="277" t="s">
        <v>427</v>
      </c>
      <c r="C65" s="98"/>
      <c r="D65" s="98"/>
      <c r="E65" s="98"/>
      <c r="F65" s="272" t="str">
        <f>IF(SUM(F62:F64)=0,"Calculation",SUM(J51:J64))</f>
        <v>Calculation</v>
      </c>
      <c r="G65" s="336"/>
      <c r="H65" s="336"/>
      <c r="I65" s="336"/>
      <c r="J65" s="336"/>
      <c r="K65" s="336"/>
      <c r="L65" s="298"/>
      <c r="M65" s="299"/>
      <c r="N65" s="299"/>
      <c r="O65" s="299"/>
      <c r="P65" s="302"/>
      <c r="Q65" s="336"/>
      <c r="R65" s="336"/>
      <c r="S65" s="336"/>
      <c r="T65" s="336"/>
      <c r="U65" s="336"/>
      <c r="V65" s="336"/>
      <c r="W65" s="336"/>
      <c r="X65" s="336"/>
      <c r="Y65" s="337"/>
    </row>
    <row r="66" spans="1:25" x14ac:dyDescent="0.25">
      <c r="A66" s="335"/>
      <c r="B66" s="277"/>
      <c r="C66" s="98"/>
      <c r="D66" s="98"/>
      <c r="E66" s="98"/>
      <c r="F66" s="99"/>
      <c r="G66" s="336"/>
      <c r="H66" s="336"/>
      <c r="I66" s="336"/>
      <c r="J66" s="336"/>
      <c r="K66" s="336"/>
      <c r="L66" s="298" t="s">
        <v>714</v>
      </c>
      <c r="M66" s="299"/>
      <c r="N66" s="299"/>
      <c r="O66" s="299"/>
      <c r="P66" s="290"/>
      <c r="Q66" s="336"/>
      <c r="R66" s="336"/>
      <c r="S66" s="336"/>
      <c r="T66" s="336"/>
      <c r="U66" s="336"/>
      <c r="V66" s="336"/>
      <c r="W66" s="336"/>
      <c r="X66" s="336"/>
      <c r="Y66" s="337"/>
    </row>
    <row r="67" spans="1:25" x14ac:dyDescent="0.25">
      <c r="A67" s="335"/>
      <c r="B67" s="277" t="s">
        <v>689</v>
      </c>
      <c r="C67" s="98"/>
      <c r="D67" s="98"/>
      <c r="E67" s="98"/>
      <c r="F67" s="281">
        <v>0</v>
      </c>
      <c r="G67" s="336"/>
      <c r="H67" s="336"/>
      <c r="I67" s="336"/>
      <c r="J67" s="336"/>
      <c r="K67" s="336"/>
      <c r="L67" s="298"/>
      <c r="M67" s="299"/>
      <c r="N67" s="299"/>
      <c r="O67" s="299"/>
      <c r="P67" s="302"/>
      <c r="Q67" s="336"/>
      <c r="R67" s="336"/>
      <c r="S67" s="336"/>
      <c r="T67" s="336"/>
      <c r="U67" s="336"/>
      <c r="V67" s="336"/>
      <c r="W67" s="336"/>
      <c r="X67" s="336"/>
      <c r="Y67" s="337"/>
    </row>
    <row r="68" spans="1:25" x14ac:dyDescent="0.25">
      <c r="A68" s="335"/>
      <c r="B68" s="277"/>
      <c r="C68" s="98"/>
      <c r="D68" s="98"/>
      <c r="E68" s="98"/>
      <c r="F68" s="99"/>
      <c r="G68" s="336"/>
      <c r="H68" s="336"/>
      <c r="I68" s="336"/>
      <c r="J68" s="336"/>
      <c r="K68" s="336"/>
      <c r="L68" s="298" t="s">
        <v>713</v>
      </c>
      <c r="M68" s="299"/>
      <c r="N68" s="299"/>
      <c r="O68" s="299"/>
      <c r="P68" s="286" t="str">
        <f>IF(P64*P66=0,"Calculation",P64*P66)</f>
        <v>Calculation</v>
      </c>
      <c r="Q68" s="336"/>
      <c r="R68" s="336"/>
      <c r="S68" s="336"/>
      <c r="T68" s="336"/>
      <c r="U68" s="336"/>
      <c r="V68" s="336"/>
      <c r="W68" s="336"/>
      <c r="X68" s="336"/>
      <c r="Y68" s="337"/>
    </row>
    <row r="69" spans="1:25" ht="15.75" thickBot="1" x14ac:dyDescent="0.3">
      <c r="A69" s="335"/>
      <c r="B69" s="277" t="s">
        <v>690</v>
      </c>
      <c r="C69" s="98"/>
      <c r="D69" s="98"/>
      <c r="E69" s="98"/>
      <c r="F69" s="264" t="str">
        <f>IFERROR(F65*F67,"Calculation")</f>
        <v>Calculation</v>
      </c>
      <c r="G69" s="336"/>
      <c r="H69" s="336"/>
      <c r="I69" s="336"/>
      <c r="J69" s="336"/>
      <c r="K69" s="336"/>
      <c r="L69" s="306"/>
      <c r="M69" s="301"/>
      <c r="N69" s="301"/>
      <c r="O69" s="301"/>
      <c r="P69" s="304"/>
      <c r="Q69" s="336"/>
      <c r="R69" s="336"/>
      <c r="S69" s="336"/>
      <c r="T69" s="336"/>
      <c r="U69" s="336"/>
      <c r="V69" s="336"/>
      <c r="W69" s="336"/>
      <c r="X69" s="336"/>
      <c r="Y69" s="337"/>
    </row>
    <row r="70" spans="1:25" ht="16.5" thickTop="1" thickBot="1" x14ac:dyDescent="0.3">
      <c r="A70" s="335"/>
      <c r="B70" s="278"/>
      <c r="C70" s="279"/>
      <c r="D70" s="279"/>
      <c r="E70" s="279"/>
      <c r="F70" s="280"/>
      <c r="G70" s="336"/>
      <c r="H70" s="336"/>
      <c r="I70" s="336"/>
      <c r="J70" s="336"/>
      <c r="K70" s="336"/>
      <c r="L70" s="336"/>
      <c r="M70" s="336"/>
      <c r="N70" s="336"/>
      <c r="O70" s="336"/>
      <c r="P70" s="336"/>
      <c r="Q70" s="336"/>
      <c r="R70" s="336"/>
      <c r="S70" s="336"/>
      <c r="T70" s="336"/>
      <c r="U70" s="336"/>
      <c r="V70" s="336"/>
      <c r="W70" s="336"/>
      <c r="X70" s="336"/>
      <c r="Y70" s="337"/>
    </row>
    <row r="71" spans="1:25" x14ac:dyDescent="0.25">
      <c r="A71" s="335"/>
      <c r="B71" s="336"/>
      <c r="C71" s="336"/>
      <c r="D71" s="336"/>
      <c r="E71" s="336"/>
      <c r="F71" s="336"/>
      <c r="G71" s="336"/>
      <c r="H71" s="336"/>
      <c r="I71" s="336"/>
      <c r="J71" s="336"/>
      <c r="K71" s="336"/>
      <c r="L71" s="336"/>
      <c r="M71" s="336"/>
      <c r="N71" s="336"/>
      <c r="O71" s="336"/>
      <c r="P71" s="336"/>
      <c r="Q71" s="336"/>
      <c r="R71" s="336"/>
      <c r="S71" s="336"/>
      <c r="T71" s="336"/>
      <c r="U71" s="336"/>
      <c r="V71" s="336"/>
      <c r="W71" s="336"/>
      <c r="X71" s="336"/>
      <c r="Y71" s="337"/>
    </row>
    <row r="72" spans="1:25" ht="15.75" thickBot="1" x14ac:dyDescent="0.3">
      <c r="A72" s="338"/>
      <c r="B72" s="339"/>
      <c r="C72" s="339"/>
      <c r="D72" s="339"/>
      <c r="E72" s="339"/>
      <c r="F72" s="339"/>
      <c r="G72" s="339"/>
      <c r="H72" s="339"/>
      <c r="I72" s="339"/>
      <c r="J72" s="339"/>
      <c r="K72" s="339"/>
      <c r="L72" s="339"/>
      <c r="M72" s="339"/>
      <c r="N72" s="339"/>
      <c r="O72" s="339"/>
      <c r="P72" s="339"/>
      <c r="Q72" s="339"/>
      <c r="R72" s="339"/>
      <c r="S72" s="339"/>
      <c r="T72" s="339"/>
      <c r="U72" s="339"/>
      <c r="V72" s="339"/>
      <c r="W72" s="339"/>
      <c r="X72" s="339"/>
      <c r="Y72" s="340"/>
    </row>
  </sheetData>
  <mergeCells count="13">
    <mergeCell ref="B61:D61"/>
    <mergeCell ref="B62:D62"/>
    <mergeCell ref="B63:D63"/>
    <mergeCell ref="B64:D64"/>
    <mergeCell ref="B14:J14"/>
    <mergeCell ref="L14:V14"/>
    <mergeCell ref="B60:F60"/>
    <mergeCell ref="L60:P60"/>
    <mergeCell ref="B2:D2"/>
    <mergeCell ref="N32:R32"/>
    <mergeCell ref="L31:X31"/>
    <mergeCell ref="T32:X32"/>
    <mergeCell ref="B47:J47"/>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94CB1-0831-4570-A301-FFA393134BA7}">
  <sheetPr codeName="Sheet2">
    <tabColor rgb="FFFFFF00"/>
    <pageSetUpPr fitToPage="1"/>
  </sheetPr>
  <dimension ref="A1:H44"/>
  <sheetViews>
    <sheetView showGridLines="0" zoomScaleNormal="100" workbookViewId="0"/>
  </sheetViews>
  <sheetFormatPr defaultColWidth="8.7109375" defaultRowHeight="15" x14ac:dyDescent="0.25"/>
  <cols>
    <col min="1" max="1" width="5.7109375" style="172" customWidth="1"/>
    <col min="2" max="2" width="2.5703125" style="231" customWidth="1"/>
    <col min="3" max="3" width="96.7109375" style="172" bestFit="1" customWidth="1"/>
    <col min="4" max="4" width="10" style="172" customWidth="1"/>
    <col min="5" max="10" width="12.5703125" style="172" customWidth="1"/>
    <col min="11" max="16384" width="8.7109375" style="172"/>
  </cols>
  <sheetData>
    <row r="1" spans="1:8" x14ac:dyDescent="0.25">
      <c r="A1" s="486"/>
    </row>
    <row r="3" spans="1:8" x14ac:dyDescent="0.25">
      <c r="B3" s="230"/>
      <c r="C3" s="32"/>
    </row>
    <row r="4" spans="1:8" ht="25.5" customHeight="1" x14ac:dyDescent="0.25"/>
    <row r="5" spans="1:8" ht="9" customHeight="1" x14ac:dyDescent="0.25"/>
    <row r="6" spans="1:8" ht="12" customHeight="1" x14ac:dyDescent="0.25">
      <c r="C6" s="33"/>
      <c r="D6" s="9"/>
      <c r="E6" s="9"/>
    </row>
    <row r="7" spans="1:8" ht="17.25" customHeight="1" x14ac:dyDescent="0.25">
      <c r="E7" s="3"/>
      <c r="F7" s="3"/>
      <c r="G7" s="3"/>
      <c r="H7" s="3"/>
    </row>
    <row r="8" spans="1:8" x14ac:dyDescent="0.25">
      <c r="E8" s="3"/>
      <c r="F8" s="3"/>
      <c r="G8" s="3"/>
      <c r="H8" s="3"/>
    </row>
    <row r="9" spans="1:8" ht="12" customHeight="1" x14ac:dyDescent="0.25">
      <c r="E9" s="3"/>
      <c r="F9" s="3"/>
      <c r="G9" s="3"/>
      <c r="H9" s="3"/>
    </row>
    <row r="10" spans="1:8" ht="21" x14ac:dyDescent="0.35">
      <c r="C10" s="245"/>
      <c r="E10" s="3"/>
      <c r="F10" s="3"/>
      <c r="G10" s="3"/>
      <c r="H10" s="3"/>
    </row>
    <row r="11" spans="1:8" s="248" customFormat="1" x14ac:dyDescent="0.25">
      <c r="B11" s="231"/>
      <c r="C11" s="62" t="s">
        <v>743</v>
      </c>
    </row>
    <row r="12" spans="1:8" x14ac:dyDescent="0.25">
      <c r="C12" s="487" t="s">
        <v>451</v>
      </c>
    </row>
    <row r="13" spans="1:8" s="248" customFormat="1" x14ac:dyDescent="0.25">
      <c r="B13" s="231"/>
      <c r="C13" s="488" t="s">
        <v>744</v>
      </c>
    </row>
    <row r="14" spans="1:8" s="248" customFormat="1" x14ac:dyDescent="0.25">
      <c r="B14" s="231"/>
      <c r="C14" s="488" t="s">
        <v>745</v>
      </c>
    </row>
    <row r="15" spans="1:8" x14ac:dyDescent="0.25">
      <c r="C15" s="490"/>
    </row>
    <row r="16" spans="1:8" x14ac:dyDescent="0.25">
      <c r="C16" s="62" t="s">
        <v>75</v>
      </c>
    </row>
    <row r="17" spans="2:3" x14ac:dyDescent="0.25">
      <c r="C17" s="488" t="s">
        <v>441</v>
      </c>
    </row>
    <row r="18" spans="2:3" x14ac:dyDescent="0.25">
      <c r="C18" s="488" t="s">
        <v>223</v>
      </c>
    </row>
    <row r="19" spans="2:3" x14ac:dyDescent="0.25">
      <c r="C19" s="488" t="s">
        <v>442</v>
      </c>
    </row>
    <row r="20" spans="2:3" s="248" customFormat="1" x14ac:dyDescent="0.25">
      <c r="B20" s="231"/>
      <c r="C20" s="488" t="s">
        <v>761</v>
      </c>
    </row>
    <row r="21" spans="2:3" x14ac:dyDescent="0.25">
      <c r="C21" s="171"/>
    </row>
    <row r="22" spans="2:3" x14ac:dyDescent="0.25">
      <c r="C22" s="62" t="s">
        <v>82</v>
      </c>
    </row>
    <row r="23" spans="2:3" x14ac:dyDescent="0.25">
      <c r="C23" s="488" t="s">
        <v>452</v>
      </c>
    </row>
    <row r="24" spans="2:3" x14ac:dyDescent="0.25">
      <c r="C24" s="488" t="s">
        <v>453</v>
      </c>
    </row>
    <row r="25" spans="2:3" x14ac:dyDescent="0.25">
      <c r="C25" s="488" t="s">
        <v>454</v>
      </c>
    </row>
    <row r="26" spans="2:3" x14ac:dyDescent="0.25">
      <c r="C26" s="488" t="s">
        <v>455</v>
      </c>
    </row>
    <row r="27" spans="2:3" x14ac:dyDescent="0.25">
      <c r="C27" s="488" t="s">
        <v>456</v>
      </c>
    </row>
    <row r="28" spans="2:3" x14ac:dyDescent="0.25">
      <c r="C28" s="171"/>
    </row>
    <row r="29" spans="2:3" x14ac:dyDescent="0.25">
      <c r="C29" s="62" t="s">
        <v>731</v>
      </c>
    </row>
    <row r="30" spans="2:3" x14ac:dyDescent="0.25">
      <c r="C30" s="488" t="s">
        <v>432</v>
      </c>
    </row>
    <row r="31" spans="2:3" x14ac:dyDescent="0.25">
      <c r="C31" s="488" t="s">
        <v>433</v>
      </c>
    </row>
    <row r="32" spans="2:3" x14ac:dyDescent="0.25">
      <c r="C32" s="488" t="s">
        <v>434</v>
      </c>
    </row>
    <row r="33" spans="2:3" x14ac:dyDescent="0.25">
      <c r="C33" s="488" t="s">
        <v>435</v>
      </c>
    </row>
    <row r="34" spans="2:3" x14ac:dyDescent="0.25">
      <c r="C34" s="489" t="s">
        <v>436</v>
      </c>
    </row>
    <row r="35" spans="2:3" x14ac:dyDescent="0.25">
      <c r="C35" s="488" t="s">
        <v>437</v>
      </c>
    </row>
    <row r="36" spans="2:3" x14ac:dyDescent="0.25">
      <c r="C36" s="488" t="s">
        <v>438</v>
      </c>
    </row>
    <row r="37" spans="2:3" x14ac:dyDescent="0.25">
      <c r="C37" s="488" t="s">
        <v>439</v>
      </c>
    </row>
    <row r="38" spans="2:3" x14ac:dyDescent="0.25">
      <c r="C38" s="488" t="s">
        <v>52</v>
      </c>
    </row>
    <row r="40" spans="2:3" s="248" customFormat="1" x14ac:dyDescent="0.25">
      <c r="B40" s="231"/>
      <c r="C40" s="62" t="s">
        <v>742</v>
      </c>
    </row>
    <row r="41" spans="2:3" x14ac:dyDescent="0.25">
      <c r="C41" s="488" t="s">
        <v>729</v>
      </c>
    </row>
    <row r="42" spans="2:3" s="248" customFormat="1" x14ac:dyDescent="0.25">
      <c r="B42" s="231"/>
      <c r="C42" s="488" t="s">
        <v>942</v>
      </c>
    </row>
    <row r="43" spans="2:3" s="248" customFormat="1" x14ac:dyDescent="0.25">
      <c r="B43" s="231"/>
      <c r="C43" s="488" t="s">
        <v>943</v>
      </c>
    </row>
    <row r="44" spans="2:3" x14ac:dyDescent="0.25">
      <c r="C44" s="488" t="s">
        <v>730</v>
      </c>
    </row>
  </sheetData>
  <sheetProtection sheet="1" selectLockedCells="1"/>
  <hyperlinks>
    <hyperlink ref="C26" location="'7h) Research'!A7" display="Research" xr:uid="{36B1F227-146D-4FF9-A023-3A6226DCF5BD}"/>
    <hyperlink ref="C25" location="'7g) Subsidized Health Svcs'!A6" display="Subsidized Health Services" xr:uid="{246BAEDF-DBA0-4980-9213-33175D30B1EE}"/>
    <hyperlink ref="C24" location="'7f) Health Professional Ed.'!A6" display="Health Professions Education" xr:uid="{33CBF9E8-4875-4264-A0B3-3120F9BD802D}"/>
    <hyperlink ref="C23" location="'7e) CHIS and CBO'!A1" display="Community Health Improvement Services and Community Benefit Operations" xr:uid="{2C361AA2-6867-4405-B5D6-CF4065456F65}"/>
    <hyperlink ref="C18" location="'7b) Medicaid'!A7" display="Medicaid" xr:uid="{511667AB-2332-4FB8-B4E0-320FEF9692D1}"/>
    <hyperlink ref="C17" location="'7a) Fin Assistance at Cost'!A6" display="Financial Assistance at Cost" xr:uid="{B5702E01-B7BB-43C8-9881-CFE5FBED29FD}"/>
    <hyperlink ref="C27" location="'7i) Cash In Kind Contributions'!A6" display="Cash and In-Kind Contributions for Community Benefit" xr:uid="{9C2FA853-60B7-4CB3-9265-5EA2FD008A61}"/>
    <hyperlink ref="C19" location="'7c) Means Tested Programs'!A5" display="Costs of Other Means-Tested Government Programs" xr:uid="{5F8F78AB-C444-486B-98AA-A5E163D2B48A}"/>
    <hyperlink ref="C12" location="'Financial Assistance Policy'!A1" display="Financial Assistance Policy - General Questions" xr:uid="{E3030C45-9F82-47D9-AD07-02458EE79D91}"/>
    <hyperlink ref="C30" location="'Physical Improvements Housing'!A6" display="Physical improvements and housing" xr:uid="{E4152519-921E-4B36-8388-D9634CBA17E5}"/>
    <hyperlink ref="C31" location="'Economic Development'!A6" display="Economic development" xr:uid="{18013C1C-383A-4758-9638-CA9BD851F1CE}"/>
    <hyperlink ref="C32" location="'Community Support'!A6" display="Community support" xr:uid="{9D372EDD-94C7-4C65-A6FE-B8E6D824A0DF}"/>
    <hyperlink ref="C33" location="'Environmental Improvements'!A6" display="Environmental improvements" xr:uid="{13A8CA58-E33D-4C59-B9EB-F0460786E7F4}"/>
    <hyperlink ref="C34" location="'Leadership Development'!A6" display="Leadership development and training for community members" xr:uid="{574644BF-9874-48E8-A5D4-F9761E60C180}"/>
    <hyperlink ref="C35" location="'Coalition Building'!A6" display="Coalition building" xr:uid="{CDC45AA7-6A4E-40F1-9615-DA04EA65BCBD}"/>
    <hyperlink ref="C36" location="'Comm. Health Improvement'!A6" display="Community health improvement advocacy" xr:uid="{A534A35F-0A65-4003-8546-24EB639FFB13}"/>
    <hyperlink ref="C37" location="'Workforce Development'!A6" display="Workforce development" xr:uid="{254F7F09-E917-4EDF-967B-E3216E88543E}"/>
    <hyperlink ref="C38" location="Other!A6" display="Other" xr:uid="{D8A4D63A-317C-497B-993A-ED000D78789B}"/>
    <hyperlink ref="C41" location="'Tax Benefit Calculation'!A1" display="Tax Benefit Estimate" xr:uid="{DC140EFB-2AF9-445D-9962-C5E9C23AC96B}"/>
    <hyperlink ref="C44" location="Sources!A1" display="Sources" xr:uid="{AA1B8A63-B405-4D41-BC52-0727A17CB5BE}"/>
    <hyperlink ref="C13" location="'FA and Other Community Benefits'!A3" display="Financial Assistance and Other Community Benefits" xr:uid="{403378E2-5B8E-4D0D-B32A-6609DC84B85A}"/>
    <hyperlink ref="C14" location="'Community Building'!A3" display="Community Building" xr:uid="{4BC1E835-7B80-4177-B314-4DE09A436784}"/>
    <hyperlink ref="C20" location="'WS2 - Costs to Charges'!A1" display="Cost to Charge Ratio Worksheet" xr:uid="{4CF6D8ED-6E8B-41D9-99B8-00D3DBD09956}"/>
    <hyperlink ref="C42" location="'CBISA B1 GME'!A1" display="GME Worksheet" xr:uid="{CF456F91-F55A-43DE-9315-49637B53D197}"/>
    <hyperlink ref="C43" location="'CBISA B3 Allied Health'!A1" display="Allied Health Worksheet" xr:uid="{2AD28465-98E6-4270-A03D-F1A9674BB52A}"/>
  </hyperlinks>
  <pageMargins left="0.7" right="0.7" top="0.25" bottom="0.75" header="0.25" footer="0.3"/>
  <pageSetup fitToHeight="0" orientation="portrait" horizontalDpi="1200" verticalDpi="1200" r:id="rId1"/>
  <headerFooter>
    <oddFooter>&amp;R&amp;P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8FAF0-3D48-462D-A6C7-EE71646CED0F}">
  <sheetPr codeName="Sheet31">
    <tabColor theme="4" tint="-0.249977111117893"/>
    <pageSetUpPr fitToPage="1"/>
  </sheetPr>
  <dimension ref="A1:R44"/>
  <sheetViews>
    <sheetView showGridLines="0" showRowColHeaders="0" zoomScaleNormal="100" workbookViewId="0">
      <pane xSplit="1" ySplit="6" topLeftCell="B7" activePane="bottomRight" state="frozen"/>
      <selection activeCell="A47" sqref="A47:G47"/>
      <selection pane="topRight" activeCell="A47" sqref="A47:G47"/>
      <selection pane="bottomLeft" activeCell="A47" sqref="A47:G47"/>
      <selection pane="bottomRight" activeCell="B7" sqref="B7"/>
    </sheetView>
  </sheetViews>
  <sheetFormatPr defaultColWidth="9.28515625" defaultRowHeight="15" x14ac:dyDescent="0.25"/>
  <cols>
    <col min="1" max="1" width="12.7109375" style="371" customWidth="1"/>
    <col min="2" max="2" width="42.7109375" style="371" bestFit="1" customWidth="1"/>
    <col min="3" max="7" width="16.7109375" style="371" customWidth="1"/>
    <col min="8" max="16384" width="9.28515625" style="371"/>
  </cols>
  <sheetData>
    <row r="1" spans="1:18" s="373" customFormat="1" ht="18.75" x14ac:dyDescent="0.3">
      <c r="A1" s="387" t="s">
        <v>902</v>
      </c>
      <c r="C1" s="393" t="s">
        <v>901</v>
      </c>
      <c r="G1" s="374"/>
      <c r="I1" s="392"/>
      <c r="J1" s="392"/>
      <c r="K1" s="392"/>
      <c r="L1" s="392"/>
      <c r="M1" s="392"/>
      <c r="N1" s="392"/>
      <c r="O1" s="392"/>
      <c r="P1" s="392"/>
      <c r="Q1" s="392"/>
      <c r="R1" s="392"/>
    </row>
    <row r="2" spans="1:18" s="373" customFormat="1" ht="18.75" x14ac:dyDescent="0.25">
      <c r="A2" s="372"/>
      <c r="G2" s="374"/>
      <c r="I2" s="41"/>
      <c r="J2" s="41"/>
      <c r="K2" s="41"/>
      <c r="L2" s="41"/>
      <c r="M2" s="41"/>
      <c r="N2" s="41"/>
      <c r="O2" s="41"/>
      <c r="P2" s="41"/>
      <c r="Q2" s="41"/>
      <c r="R2" s="41"/>
    </row>
    <row r="3" spans="1:18" s="373" customFormat="1" x14ac:dyDescent="0.25">
      <c r="A3" s="388" t="s">
        <v>936</v>
      </c>
      <c r="I3" s="41"/>
      <c r="J3" s="41"/>
      <c r="K3" s="41"/>
      <c r="L3" s="41"/>
      <c r="M3" s="41"/>
      <c r="N3" s="41"/>
      <c r="O3" s="41"/>
      <c r="P3" s="41"/>
      <c r="Q3" s="41"/>
      <c r="R3" s="41"/>
    </row>
    <row r="4" spans="1:18" s="373" customFormat="1" x14ac:dyDescent="0.25">
      <c r="A4" s="389">
        <v>44561</v>
      </c>
      <c r="B4" s="369"/>
      <c r="C4" s="369"/>
      <c r="D4" s="375"/>
      <c r="E4" s="375"/>
      <c r="F4" s="375"/>
      <c r="I4" s="41"/>
      <c r="J4" s="41"/>
      <c r="K4" s="41"/>
      <c r="L4" s="41"/>
      <c r="M4" s="41"/>
      <c r="N4" s="41"/>
      <c r="O4" s="41"/>
      <c r="P4" s="41"/>
      <c r="Q4" s="41"/>
      <c r="R4" s="41"/>
    </row>
    <row r="5" spans="1:18" s="373" customFormat="1" x14ac:dyDescent="0.25">
      <c r="A5" s="394"/>
      <c r="B5" s="369"/>
      <c r="C5" s="369"/>
      <c r="D5" s="375"/>
      <c r="E5" s="375"/>
      <c r="F5" s="375"/>
      <c r="I5" s="41"/>
      <c r="J5" s="41"/>
      <c r="K5" s="41"/>
      <c r="L5" s="41"/>
      <c r="M5" s="41"/>
      <c r="N5" s="41"/>
      <c r="O5" s="41"/>
      <c r="P5" s="41"/>
      <c r="Q5" s="41"/>
      <c r="R5" s="41"/>
    </row>
    <row r="6" spans="1:18" s="373" customFormat="1" ht="17.25" x14ac:dyDescent="0.4">
      <c r="A6" s="368"/>
      <c r="B6" s="368"/>
      <c r="C6" s="368" t="s">
        <v>937</v>
      </c>
      <c r="D6" s="368" t="s">
        <v>938</v>
      </c>
      <c r="E6" s="368" t="s">
        <v>939</v>
      </c>
      <c r="F6" s="368" t="s">
        <v>940</v>
      </c>
      <c r="G6" s="368" t="s">
        <v>941</v>
      </c>
      <c r="I6" s="41"/>
      <c r="J6" s="41"/>
      <c r="K6" s="41"/>
      <c r="L6" s="41"/>
      <c r="M6" s="41"/>
      <c r="N6" s="41"/>
      <c r="O6" s="41"/>
      <c r="P6" s="41"/>
      <c r="Q6" s="41"/>
      <c r="R6" s="41"/>
    </row>
    <row r="7" spans="1:18" x14ac:dyDescent="0.25">
      <c r="A7" s="380" t="s">
        <v>903</v>
      </c>
      <c r="B7" s="380"/>
      <c r="C7" s="380"/>
      <c r="D7" s="380"/>
      <c r="E7" s="380"/>
      <c r="F7" s="380"/>
      <c r="G7" s="380"/>
      <c r="I7" s="41"/>
      <c r="J7" s="41"/>
      <c r="K7" s="41"/>
      <c r="L7" s="41"/>
      <c r="M7" s="41"/>
      <c r="N7" s="41"/>
      <c r="O7" s="41"/>
      <c r="P7" s="41"/>
      <c r="Q7" s="41"/>
      <c r="R7" s="41"/>
    </row>
    <row r="8" spans="1:18" x14ac:dyDescent="0.25">
      <c r="A8" s="371" t="s">
        <v>904</v>
      </c>
      <c r="B8" s="371" t="s">
        <v>905</v>
      </c>
      <c r="C8" s="376">
        <v>3500000</v>
      </c>
      <c r="D8" s="376">
        <v>7500000</v>
      </c>
      <c r="E8" s="376">
        <v>5369984</v>
      </c>
      <c r="F8" s="376">
        <v>0</v>
      </c>
      <c r="G8" s="376">
        <v>0</v>
      </c>
      <c r="I8" s="41"/>
      <c r="J8" s="41"/>
      <c r="K8" s="41"/>
      <c r="L8" s="41"/>
      <c r="M8" s="41"/>
      <c r="N8" s="41"/>
      <c r="O8" s="41"/>
      <c r="P8" s="41"/>
      <c r="Q8" s="41"/>
      <c r="R8" s="41"/>
    </row>
    <row r="9" spans="1:18" ht="17.25" x14ac:dyDescent="0.4">
      <c r="A9" s="371" t="s">
        <v>906</v>
      </c>
      <c r="B9" s="371" t="s">
        <v>907</v>
      </c>
      <c r="C9" s="377">
        <v>0</v>
      </c>
      <c r="D9" s="377">
        <v>0</v>
      </c>
      <c r="E9" s="377">
        <v>0</v>
      </c>
      <c r="F9" s="377">
        <v>0</v>
      </c>
      <c r="G9" s="377">
        <v>0</v>
      </c>
    </row>
    <row r="10" spans="1:18" x14ac:dyDescent="0.25">
      <c r="B10" s="371" t="s">
        <v>908</v>
      </c>
      <c r="C10" s="371">
        <f>+C8-C9</f>
        <v>3500000</v>
      </c>
      <c r="D10" s="371">
        <f>+D8-D9</f>
        <v>7500000</v>
      </c>
      <c r="E10" s="371">
        <f>+E8-E9</f>
        <v>5369984</v>
      </c>
      <c r="F10" s="371">
        <f>+F8-F9</f>
        <v>0</v>
      </c>
      <c r="G10" s="371">
        <f>+G8-G9</f>
        <v>0</v>
      </c>
    </row>
    <row r="11" spans="1:18" ht="17.25" x14ac:dyDescent="0.4">
      <c r="B11" s="370" t="s">
        <v>909</v>
      </c>
      <c r="C11" s="385">
        <f>ROUND(C10*C39,0)</f>
        <v>0</v>
      </c>
      <c r="D11" s="385">
        <f>ROUND(D10*D39,0)</f>
        <v>-2290951</v>
      </c>
      <c r="E11" s="385">
        <f>ROUND(E10*E39,0)</f>
        <v>-8820</v>
      </c>
      <c r="F11" s="385" t="e">
        <f>ROUND(F10*F39,0)</f>
        <v>#DIV/0!</v>
      </c>
      <c r="G11" s="385" t="e">
        <f>ROUND(G10*G39,0)</f>
        <v>#DIV/0!</v>
      </c>
    </row>
    <row r="12" spans="1:18" x14ac:dyDescent="0.25">
      <c r="B12" s="371" t="s">
        <v>910</v>
      </c>
      <c r="C12" s="371">
        <f>SUM(C10:C11)</f>
        <v>3500000</v>
      </c>
      <c r="D12" s="371">
        <f>SUM(D10:D11)</f>
        <v>5209049</v>
      </c>
      <c r="E12" s="371">
        <f>SUM(E10:E11)</f>
        <v>5361164</v>
      </c>
      <c r="F12" s="371" t="e">
        <f>SUM(F10:F11)</f>
        <v>#DIV/0!</v>
      </c>
      <c r="G12" s="371" t="e">
        <f>SUM(G10:G11)</f>
        <v>#DIV/0!</v>
      </c>
    </row>
    <row r="13" spans="1:18" ht="17.25" x14ac:dyDescent="0.4">
      <c r="B13" s="371" t="s">
        <v>911</v>
      </c>
      <c r="C13" s="385">
        <f>ROUND(C12*C44,0)</f>
        <v>1210391</v>
      </c>
      <c r="D13" s="385">
        <f>ROUND(D12*D44,0)</f>
        <v>1312960</v>
      </c>
      <c r="E13" s="385">
        <f>ROUND(E12*E44,0)</f>
        <v>1191142</v>
      </c>
      <c r="F13" s="385" t="e">
        <f>ROUND(F12*F44,0)</f>
        <v>#DIV/0!</v>
      </c>
      <c r="G13" s="385" t="e">
        <f>ROUND(G12*G44,0)</f>
        <v>#DIV/0!</v>
      </c>
    </row>
    <row r="14" spans="1:18" ht="17.25" x14ac:dyDescent="0.4">
      <c r="B14" s="371" t="s">
        <v>912</v>
      </c>
      <c r="C14" s="378">
        <f>SUM(C12:C13)</f>
        <v>4710391</v>
      </c>
      <c r="D14" s="378">
        <f>SUM(D12:D13)</f>
        <v>6522009</v>
      </c>
      <c r="E14" s="378">
        <f>SUM(E12:E13)</f>
        <v>6552306</v>
      </c>
      <c r="F14" s="378" t="e">
        <f>SUM(F12:F13)</f>
        <v>#DIV/0!</v>
      </c>
      <c r="G14" s="378" t="e">
        <f>SUM(G12:G13)</f>
        <v>#DIV/0!</v>
      </c>
    </row>
    <row r="16" spans="1:18" x14ac:dyDescent="0.25">
      <c r="B16" s="371" t="s">
        <v>913</v>
      </c>
      <c r="C16" s="376">
        <v>400000</v>
      </c>
      <c r="D16" s="376">
        <v>1100000</v>
      </c>
      <c r="E16" s="376">
        <v>1089100</v>
      </c>
      <c r="F16" s="376">
        <v>0</v>
      </c>
      <c r="G16" s="376">
        <v>0</v>
      </c>
    </row>
    <row r="17" spans="1:7" ht="17.25" x14ac:dyDescent="0.4">
      <c r="B17" s="371" t="s">
        <v>914</v>
      </c>
      <c r="C17" s="377">
        <v>0</v>
      </c>
      <c r="D17" s="377">
        <v>0</v>
      </c>
      <c r="E17" s="377">
        <v>14115</v>
      </c>
      <c r="F17" s="377">
        <v>0</v>
      </c>
      <c r="G17" s="377">
        <v>0</v>
      </c>
    </row>
    <row r="18" spans="1:7" ht="17.25" x14ac:dyDescent="0.4">
      <c r="C18" s="378">
        <f>SUM(C16:C17)</f>
        <v>400000</v>
      </c>
      <c r="D18" s="378">
        <f>SUM(D16:D17)</f>
        <v>1100000</v>
      </c>
      <c r="E18" s="378">
        <f>SUM(E16:E17)</f>
        <v>1103215</v>
      </c>
      <c r="F18" s="378">
        <f>SUM(F16:F17)</f>
        <v>0</v>
      </c>
      <c r="G18" s="378">
        <f>SUM(G16:G17)</f>
        <v>0</v>
      </c>
    </row>
    <row r="20" spans="1:7" ht="17.25" x14ac:dyDescent="0.4">
      <c r="B20" s="371" t="s">
        <v>915</v>
      </c>
      <c r="C20" s="378">
        <f>+C14-C18</f>
        <v>4310391</v>
      </c>
      <c r="D20" s="378">
        <f>+D14-D18</f>
        <v>5422009</v>
      </c>
      <c r="E20" s="378">
        <f>+E14-E18</f>
        <v>5449091</v>
      </c>
      <c r="F20" s="378" t="e">
        <f>+F14-F18</f>
        <v>#DIV/0!</v>
      </c>
      <c r="G20" s="378" t="e">
        <f>+G14-G18</f>
        <v>#DIV/0!</v>
      </c>
    </row>
    <row r="21" spans="1:7" s="370" customFormat="1" x14ac:dyDescent="0.25"/>
    <row r="22" spans="1:7" s="370" customFormat="1" x14ac:dyDescent="0.25">
      <c r="B22" s="370" t="s">
        <v>584</v>
      </c>
      <c r="C22" s="370">
        <f>+C20+C23</f>
        <v>4710391</v>
      </c>
      <c r="D22" s="370">
        <f>+D20+D23</f>
        <v>6522009</v>
      </c>
      <c r="E22" s="370">
        <f>+E20+E23</f>
        <v>6552306</v>
      </c>
      <c r="F22" s="370" t="e">
        <f>+F20+F23</f>
        <v>#DIV/0!</v>
      </c>
      <c r="G22" s="370" t="e">
        <f>+G20+G23</f>
        <v>#DIV/0!</v>
      </c>
    </row>
    <row r="23" spans="1:7" s="370" customFormat="1" x14ac:dyDescent="0.25">
      <c r="B23" s="370" t="s">
        <v>916</v>
      </c>
      <c r="C23" s="370">
        <f>+C9+C18</f>
        <v>400000</v>
      </c>
      <c r="D23" s="370">
        <f>+D9+D18</f>
        <v>1100000</v>
      </c>
      <c r="E23" s="370">
        <f>+E9+E18</f>
        <v>1103215</v>
      </c>
      <c r="F23" s="370">
        <f>+F9+F18</f>
        <v>0</v>
      </c>
      <c r="G23" s="370">
        <f>+G9+G18</f>
        <v>0</v>
      </c>
    </row>
    <row r="24" spans="1:7" s="370" customFormat="1" x14ac:dyDescent="0.25"/>
    <row r="25" spans="1:7" x14ac:dyDescent="0.25">
      <c r="A25" s="380" t="s">
        <v>917</v>
      </c>
      <c r="B25" s="381"/>
      <c r="C25" s="381"/>
      <c r="D25" s="381"/>
      <c r="E25" s="381"/>
      <c r="F25" s="381"/>
      <c r="G25" s="381"/>
    </row>
    <row r="26" spans="1:7" x14ac:dyDescent="0.25">
      <c r="A26" s="373" t="s">
        <v>918</v>
      </c>
    </row>
    <row r="27" spans="1:7" x14ac:dyDescent="0.25">
      <c r="A27" s="371" t="s">
        <v>919</v>
      </c>
      <c r="B27" s="371" t="s">
        <v>920</v>
      </c>
      <c r="C27" s="376">
        <v>0</v>
      </c>
      <c r="D27" s="376">
        <f>3036240+222387</f>
        <v>3258627</v>
      </c>
      <c r="E27" s="376">
        <v>0</v>
      </c>
      <c r="F27" s="376">
        <v>0</v>
      </c>
      <c r="G27" s="376">
        <v>0</v>
      </c>
    </row>
    <row r="28" spans="1:7" ht="17.25" x14ac:dyDescent="0.4">
      <c r="A28" s="371" t="s">
        <v>919</v>
      </c>
      <c r="B28" s="371" t="s">
        <v>52</v>
      </c>
      <c r="C28" s="377">
        <v>3282175</v>
      </c>
      <c r="D28" s="377">
        <f>2000598+1167710+684734</f>
        <v>3853042</v>
      </c>
      <c r="E28" s="377">
        <v>4870794</v>
      </c>
      <c r="F28" s="377">
        <v>0</v>
      </c>
      <c r="G28" s="377">
        <v>0</v>
      </c>
    </row>
    <row r="29" spans="1:7" s="370" customFormat="1" x14ac:dyDescent="0.25">
      <c r="B29" s="382" t="s">
        <v>921</v>
      </c>
      <c r="C29" s="370">
        <f>SUM(C27:C28)</f>
        <v>3282175</v>
      </c>
      <c r="D29" s="370">
        <f>SUM(D27:D28)</f>
        <v>7111669</v>
      </c>
      <c r="E29" s="370">
        <f>SUM(E27:E28)</f>
        <v>4870794</v>
      </c>
      <c r="F29" s="370">
        <f>SUM(F27:F28)</f>
        <v>0</v>
      </c>
      <c r="G29" s="370">
        <f>SUM(G27:G28)</f>
        <v>0</v>
      </c>
    </row>
    <row r="30" spans="1:7" x14ac:dyDescent="0.25">
      <c r="A30" s="371" t="s">
        <v>919</v>
      </c>
      <c r="B30" s="371" t="s">
        <v>922</v>
      </c>
      <c r="C30" s="376">
        <v>0</v>
      </c>
      <c r="D30" s="376">
        <v>-293110</v>
      </c>
      <c r="E30" s="376">
        <v>0</v>
      </c>
      <c r="F30" s="376">
        <v>0</v>
      </c>
      <c r="G30" s="376">
        <v>0</v>
      </c>
    </row>
    <row r="31" spans="1:7" ht="17.25" x14ac:dyDescent="0.4">
      <c r="A31" s="371" t="s">
        <v>919</v>
      </c>
      <c r="B31" s="371" t="s">
        <v>923</v>
      </c>
      <c r="C31" s="377">
        <v>0</v>
      </c>
      <c r="D31" s="377">
        <f>-971628-907121</f>
        <v>-1878749</v>
      </c>
      <c r="E31" s="377">
        <v>-8000</v>
      </c>
      <c r="F31" s="377">
        <v>0</v>
      </c>
      <c r="G31" s="377">
        <v>0</v>
      </c>
    </row>
    <row r="32" spans="1:7" ht="17.25" x14ac:dyDescent="0.4">
      <c r="A32" s="371" t="s">
        <v>919</v>
      </c>
      <c r="B32" s="371" t="s">
        <v>427</v>
      </c>
      <c r="C32" s="378">
        <f>SUM(C29:C31)</f>
        <v>3282175</v>
      </c>
      <c r="D32" s="378">
        <f>SUM(D29:D31)</f>
        <v>4939810</v>
      </c>
      <c r="E32" s="378">
        <f>SUM(E29:E31)</f>
        <v>4862794</v>
      </c>
      <c r="F32" s="378">
        <f>SUM(F29:F31)</f>
        <v>0</v>
      </c>
      <c r="G32" s="378">
        <f>SUM(G29:G31)</f>
        <v>0</v>
      </c>
    </row>
    <row r="34" spans="1:7" ht="17.25" x14ac:dyDescent="0.4">
      <c r="A34" s="371" t="s">
        <v>924</v>
      </c>
      <c r="B34" s="371" t="s">
        <v>925</v>
      </c>
      <c r="C34" s="379">
        <v>0</v>
      </c>
      <c r="D34" s="379">
        <v>1547</v>
      </c>
      <c r="E34" s="379">
        <v>0</v>
      </c>
      <c r="F34" s="379">
        <v>0</v>
      </c>
      <c r="G34" s="379">
        <v>0</v>
      </c>
    </row>
    <row r="36" spans="1:7" ht="17.25" x14ac:dyDescent="0.4">
      <c r="B36" s="371" t="s">
        <v>908</v>
      </c>
      <c r="C36" s="378">
        <f>+C29-C34</f>
        <v>3282175</v>
      </c>
      <c r="D36" s="378">
        <f>+D29-D34</f>
        <v>7110122</v>
      </c>
      <c r="E36" s="378">
        <f>+E29-E34</f>
        <v>4870794</v>
      </c>
      <c r="F36" s="378">
        <f>+F29-F34</f>
        <v>0</v>
      </c>
      <c r="G36" s="378">
        <f>+G29-G34</f>
        <v>0</v>
      </c>
    </row>
    <row r="37" spans="1:7" s="370" customFormat="1" x14ac:dyDescent="0.25"/>
    <row r="38" spans="1:7" s="370" customFormat="1" ht="17.25" x14ac:dyDescent="0.4">
      <c r="B38" s="370" t="s">
        <v>926</v>
      </c>
      <c r="C38" s="384">
        <f>+C30+C31</f>
        <v>0</v>
      </c>
      <c r="D38" s="384">
        <f>+D30+D31</f>
        <v>-2171859</v>
      </c>
      <c r="E38" s="384">
        <f>+E30+E31</f>
        <v>-8000</v>
      </c>
      <c r="F38" s="384">
        <f>+F30+F31</f>
        <v>0</v>
      </c>
      <c r="G38" s="384">
        <f>+G30+G31</f>
        <v>0</v>
      </c>
    </row>
    <row r="39" spans="1:7" s="370" customFormat="1" x14ac:dyDescent="0.25">
      <c r="B39" s="370" t="s">
        <v>927</v>
      </c>
      <c r="C39" s="386">
        <f>+C38/C36</f>
        <v>0</v>
      </c>
      <c r="D39" s="386">
        <f>+D38/D36</f>
        <v>-0.30546015947405686</v>
      </c>
      <c r="E39" s="386">
        <f>+E38/E36</f>
        <v>-1.642442690041911E-3</v>
      </c>
      <c r="F39" s="386" t="e">
        <f>+F38/F36</f>
        <v>#DIV/0!</v>
      </c>
      <c r="G39" s="386" t="e">
        <f>+G38/G36</f>
        <v>#DIV/0!</v>
      </c>
    </row>
    <row r="41" spans="1:7" ht="17.25" x14ac:dyDescent="0.4">
      <c r="A41" s="371" t="s">
        <v>928</v>
      </c>
      <c r="B41" s="371" t="s">
        <v>929</v>
      </c>
      <c r="C41" s="379">
        <v>4417236</v>
      </c>
      <c r="D41" s="379">
        <f>2227950+3956957</f>
        <v>6184907</v>
      </c>
      <c r="E41" s="379">
        <v>5943208</v>
      </c>
      <c r="F41" s="379">
        <v>0</v>
      </c>
      <c r="G41" s="379">
        <v>0</v>
      </c>
    </row>
    <row r="42" spans="1:7" s="370" customFormat="1" x14ac:dyDescent="0.25"/>
    <row r="43" spans="1:7" ht="17.25" x14ac:dyDescent="0.4">
      <c r="B43" s="371" t="s">
        <v>930</v>
      </c>
      <c r="C43" s="378">
        <f>+C41-C32</f>
        <v>1135061</v>
      </c>
      <c r="D43" s="378">
        <f>+D41-D32</f>
        <v>1245097</v>
      </c>
      <c r="E43" s="378">
        <f>+E41-E32</f>
        <v>1080414</v>
      </c>
      <c r="F43" s="378">
        <f>+F41-F32</f>
        <v>0</v>
      </c>
      <c r="G43" s="378">
        <f>+G41-G32</f>
        <v>0</v>
      </c>
    </row>
    <row r="44" spans="1:7" x14ac:dyDescent="0.25">
      <c r="B44" s="371" t="s">
        <v>931</v>
      </c>
      <c r="C44" s="383">
        <f>+C43/C32</f>
        <v>0.34582586242354535</v>
      </c>
      <c r="D44" s="383">
        <f>+D43/D32</f>
        <v>0.2520536214955636</v>
      </c>
      <c r="E44" s="383">
        <f>+E43/E32</f>
        <v>0.22217967695115196</v>
      </c>
      <c r="F44" s="383" t="e">
        <f>+F43/F32</f>
        <v>#DIV/0!</v>
      </c>
      <c r="G44" s="383" t="e">
        <f>+G43/G32</f>
        <v>#DIV/0!</v>
      </c>
    </row>
  </sheetData>
  <pageMargins left="0.7" right="0.25" top="0.7" bottom="0.7" header="0.25" footer="0.25"/>
  <pageSetup fitToHeight="0" orientation="portrait" r:id="rId1"/>
  <headerFooter alignWithMargins="0">
    <oddFooter>&amp;L&amp;F&amp;CPage &amp;P of &amp;N&amp;R&amp;A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7A4A2-E360-4719-8651-996C30A03DDC}">
  <sheetPr codeName="Sheet32">
    <tabColor theme="4" tint="-0.249977111117893"/>
    <pageSetUpPr fitToPage="1"/>
  </sheetPr>
  <dimension ref="A1:J44"/>
  <sheetViews>
    <sheetView showGridLines="0" showRowColHeaders="0" zoomScaleNormal="100" workbookViewId="0">
      <pane xSplit="1" ySplit="6" topLeftCell="B7" activePane="bottomRight" state="frozen"/>
      <selection activeCell="A47" sqref="A47:G47"/>
      <selection pane="topRight" activeCell="A47" sqref="A47:G47"/>
      <selection pane="bottomLeft" activeCell="A47" sqref="A47:G47"/>
      <selection pane="bottomRight" activeCell="B7" sqref="B7"/>
    </sheetView>
  </sheetViews>
  <sheetFormatPr defaultColWidth="9.28515625" defaultRowHeight="15" x14ac:dyDescent="0.25"/>
  <cols>
    <col min="1" max="1" width="12.7109375" style="371" customWidth="1"/>
    <col min="2" max="2" width="59.7109375" style="371" bestFit="1" customWidth="1"/>
    <col min="3" max="7" width="16.7109375" style="371" customWidth="1"/>
    <col min="8" max="16384" width="9.28515625" style="371"/>
  </cols>
  <sheetData>
    <row r="1" spans="1:10" s="373" customFormat="1" ht="18.75" x14ac:dyDescent="0.3">
      <c r="A1" s="387" t="s">
        <v>932</v>
      </c>
      <c r="C1" s="393" t="s">
        <v>901</v>
      </c>
      <c r="G1" s="374"/>
      <c r="I1" s="392"/>
      <c r="J1" s="392"/>
    </row>
    <row r="2" spans="1:10" s="373" customFormat="1" ht="18.75" x14ac:dyDescent="0.25">
      <c r="A2" s="372"/>
      <c r="G2" s="374"/>
      <c r="I2" s="41"/>
      <c r="J2" s="41"/>
    </row>
    <row r="3" spans="1:10" s="373" customFormat="1" x14ac:dyDescent="0.25">
      <c r="A3" s="388" t="s">
        <v>936</v>
      </c>
      <c r="I3" s="41"/>
      <c r="J3" s="41"/>
    </row>
    <row r="4" spans="1:10" s="373" customFormat="1" x14ac:dyDescent="0.25">
      <c r="A4" s="389">
        <v>44561</v>
      </c>
      <c r="B4" s="369"/>
      <c r="C4" s="369"/>
      <c r="D4" s="375"/>
      <c r="E4" s="375"/>
      <c r="F4" s="375"/>
      <c r="I4" s="41"/>
      <c r="J4" s="41"/>
    </row>
    <row r="5" spans="1:10" s="373" customFormat="1" x14ac:dyDescent="0.25">
      <c r="A5" s="394"/>
      <c r="B5" s="369"/>
      <c r="C5" s="369"/>
      <c r="D5" s="375"/>
      <c r="E5" s="375"/>
      <c r="F5" s="375"/>
      <c r="I5" s="41"/>
      <c r="J5" s="41"/>
    </row>
    <row r="6" spans="1:10" s="373" customFormat="1" ht="17.25" x14ac:dyDescent="0.4">
      <c r="A6" s="368"/>
      <c r="B6" s="368"/>
      <c r="C6" s="368" t="s">
        <v>937</v>
      </c>
      <c r="D6" s="368" t="s">
        <v>938</v>
      </c>
      <c r="E6" s="368" t="s">
        <v>939</v>
      </c>
      <c r="F6" s="368" t="s">
        <v>940</v>
      </c>
      <c r="G6" s="368" t="s">
        <v>941</v>
      </c>
    </row>
    <row r="7" spans="1:10" x14ac:dyDescent="0.25">
      <c r="A7" s="380" t="s">
        <v>903</v>
      </c>
      <c r="B7" s="380"/>
      <c r="C7" s="380"/>
      <c r="D7" s="380"/>
      <c r="E7" s="380"/>
      <c r="F7" s="380"/>
      <c r="G7" s="380"/>
    </row>
    <row r="8" spans="1:10" x14ac:dyDescent="0.25">
      <c r="A8" s="371" t="s">
        <v>904</v>
      </c>
      <c r="B8" s="371" t="s">
        <v>905</v>
      </c>
      <c r="C8" s="376">
        <v>200000</v>
      </c>
      <c r="D8" s="376">
        <v>400000</v>
      </c>
      <c r="E8" s="376">
        <v>555491</v>
      </c>
      <c r="F8" s="376">
        <v>0</v>
      </c>
      <c r="G8" s="376">
        <v>0</v>
      </c>
    </row>
    <row r="9" spans="1:10" ht="17.25" x14ac:dyDescent="0.4">
      <c r="A9" s="371" t="s">
        <v>906</v>
      </c>
      <c r="B9" s="371" t="s">
        <v>907</v>
      </c>
      <c r="C9" s="377">
        <v>0</v>
      </c>
      <c r="D9" s="377">
        <v>0</v>
      </c>
      <c r="E9" s="377">
        <v>0</v>
      </c>
      <c r="F9" s="377">
        <v>0</v>
      </c>
      <c r="G9" s="377">
        <v>0</v>
      </c>
    </row>
    <row r="10" spans="1:10" x14ac:dyDescent="0.25">
      <c r="B10" s="371" t="s">
        <v>908</v>
      </c>
      <c r="C10" s="371">
        <f>+C8-C9</f>
        <v>200000</v>
      </c>
      <c r="D10" s="371">
        <f>+D8-D9</f>
        <v>400000</v>
      </c>
      <c r="E10" s="371">
        <f>+E8-E9</f>
        <v>555491</v>
      </c>
      <c r="F10" s="371">
        <f>+F8-F9</f>
        <v>0</v>
      </c>
      <c r="G10" s="371">
        <f>+G8-G9</f>
        <v>0</v>
      </c>
    </row>
    <row r="11" spans="1:10" ht="17.25" x14ac:dyDescent="0.4">
      <c r="B11" s="370" t="s">
        <v>909</v>
      </c>
      <c r="C11" s="385">
        <f>ROUND(C10*C39,0)</f>
        <v>325279</v>
      </c>
      <c r="D11" s="385">
        <f>ROUND(D10*D39,0)</f>
        <v>346190</v>
      </c>
      <c r="E11" s="385">
        <f>ROUND(E10*E39,0)</f>
        <v>71</v>
      </c>
      <c r="F11" s="385" t="e">
        <f>ROUND(F10*F39,0)</f>
        <v>#DIV/0!</v>
      </c>
      <c r="G11" s="385" t="e">
        <f>ROUND(G10*G39,0)</f>
        <v>#DIV/0!</v>
      </c>
    </row>
    <row r="12" spans="1:10" x14ac:dyDescent="0.25">
      <c r="B12" s="371" t="s">
        <v>910</v>
      </c>
      <c r="C12" s="371">
        <f>SUM(C10:C11)</f>
        <v>525279</v>
      </c>
      <c r="D12" s="371">
        <f>SUM(D10:D11)</f>
        <v>746190</v>
      </c>
      <c r="E12" s="371">
        <f>SUM(E10:E11)</f>
        <v>555562</v>
      </c>
      <c r="F12" s="371" t="e">
        <f>SUM(F10:F11)</f>
        <v>#DIV/0!</v>
      </c>
      <c r="G12" s="371" t="e">
        <f>SUM(G10:G11)</f>
        <v>#DIV/0!</v>
      </c>
    </row>
    <row r="13" spans="1:10" ht="17.25" x14ac:dyDescent="0.4">
      <c r="B13" s="371" t="s">
        <v>911</v>
      </c>
      <c r="C13" s="385">
        <f>ROUND(C12*C44,0)</f>
        <v>246564</v>
      </c>
      <c r="D13" s="385">
        <f>ROUND(D12*D44,0)</f>
        <v>154669</v>
      </c>
      <c r="E13" s="385">
        <f>ROUND(E12*E44,0)</f>
        <v>158523</v>
      </c>
      <c r="F13" s="385" t="e">
        <f>ROUND(F12*F44,0)</f>
        <v>#DIV/0!</v>
      </c>
      <c r="G13" s="385" t="e">
        <f>ROUND(G12*G44,0)</f>
        <v>#DIV/0!</v>
      </c>
    </row>
    <row r="14" spans="1:10" ht="17.25" x14ac:dyDescent="0.4">
      <c r="B14" s="371" t="s">
        <v>912</v>
      </c>
      <c r="C14" s="378">
        <f>SUM(C12:C13)</f>
        <v>771843</v>
      </c>
      <c r="D14" s="378">
        <f>SUM(D12:D13)</f>
        <v>900859</v>
      </c>
      <c r="E14" s="378">
        <f>SUM(E12:E13)</f>
        <v>714085</v>
      </c>
      <c r="F14" s="378" t="e">
        <f>SUM(F12:F13)</f>
        <v>#DIV/0!</v>
      </c>
      <c r="G14" s="378" t="e">
        <f>SUM(G12:G13)</f>
        <v>#DIV/0!</v>
      </c>
    </row>
    <row r="16" spans="1:10" x14ac:dyDescent="0.25">
      <c r="B16" s="371" t="s">
        <v>933</v>
      </c>
      <c r="C16" s="376">
        <v>300000</v>
      </c>
      <c r="D16" s="376">
        <v>350000</v>
      </c>
      <c r="E16" s="376">
        <v>110000</v>
      </c>
      <c r="F16" s="376">
        <v>0</v>
      </c>
      <c r="G16" s="376">
        <v>0</v>
      </c>
    </row>
    <row r="17" spans="1:7" ht="17.25" x14ac:dyDescent="0.4">
      <c r="B17" s="371" t="s">
        <v>934</v>
      </c>
      <c r="C17" s="377">
        <v>14000</v>
      </c>
      <c r="D17" s="377">
        <v>35000</v>
      </c>
      <c r="E17" s="377">
        <v>15150</v>
      </c>
      <c r="F17" s="377">
        <v>0</v>
      </c>
      <c r="G17" s="377">
        <v>0</v>
      </c>
    </row>
    <row r="18" spans="1:7" ht="17.25" x14ac:dyDescent="0.4">
      <c r="C18" s="378">
        <f>SUM(C16:C17)</f>
        <v>314000</v>
      </c>
      <c r="D18" s="378">
        <f>SUM(D16:D17)</f>
        <v>385000</v>
      </c>
      <c r="E18" s="378">
        <f>SUM(E16:E17)</f>
        <v>125150</v>
      </c>
      <c r="F18" s="378">
        <f>SUM(F16:F17)</f>
        <v>0</v>
      </c>
      <c r="G18" s="378">
        <f>SUM(G16:G17)</f>
        <v>0</v>
      </c>
    </row>
    <row r="20" spans="1:7" ht="17.25" x14ac:dyDescent="0.4">
      <c r="B20" s="371" t="s">
        <v>915</v>
      </c>
      <c r="C20" s="378">
        <f>+C14-C18</f>
        <v>457843</v>
      </c>
      <c r="D20" s="378">
        <f>+D14-D18</f>
        <v>515859</v>
      </c>
      <c r="E20" s="378">
        <f>+E14-E18</f>
        <v>588935</v>
      </c>
      <c r="F20" s="378" t="e">
        <f>+F14-F18</f>
        <v>#DIV/0!</v>
      </c>
      <c r="G20" s="378" t="e">
        <f>+G14-G18</f>
        <v>#DIV/0!</v>
      </c>
    </row>
    <row r="21" spans="1:7" s="370" customFormat="1" x14ac:dyDescent="0.25"/>
    <row r="22" spans="1:7" s="370" customFormat="1" x14ac:dyDescent="0.25">
      <c r="B22" s="370" t="s">
        <v>584</v>
      </c>
      <c r="C22" s="370">
        <f>+C20+C23</f>
        <v>771843</v>
      </c>
      <c r="D22" s="370">
        <f>+D20+D23</f>
        <v>900859</v>
      </c>
      <c r="E22" s="370">
        <f>+E20+E23</f>
        <v>714085</v>
      </c>
      <c r="F22" s="370" t="e">
        <f>+F20+F23</f>
        <v>#DIV/0!</v>
      </c>
      <c r="G22" s="370" t="e">
        <f>+G20+G23</f>
        <v>#DIV/0!</v>
      </c>
    </row>
    <row r="23" spans="1:7" s="370" customFormat="1" x14ac:dyDescent="0.25">
      <c r="B23" s="370" t="s">
        <v>916</v>
      </c>
      <c r="C23" s="370">
        <f>+C9+C18</f>
        <v>314000</v>
      </c>
      <c r="D23" s="370">
        <f>+D9+D18</f>
        <v>385000</v>
      </c>
      <c r="E23" s="370">
        <f>+E9+E18</f>
        <v>125150</v>
      </c>
      <c r="F23" s="370">
        <f>+F9+F18</f>
        <v>0</v>
      </c>
      <c r="G23" s="370">
        <f>+G9+G18</f>
        <v>0</v>
      </c>
    </row>
    <row r="24" spans="1:7" s="370" customFormat="1" x14ac:dyDescent="0.25"/>
    <row r="25" spans="1:7" x14ac:dyDescent="0.25">
      <c r="A25" s="380" t="s">
        <v>917</v>
      </c>
      <c r="B25" s="381"/>
      <c r="C25" s="381"/>
      <c r="D25" s="381"/>
      <c r="E25" s="381"/>
      <c r="F25" s="381"/>
      <c r="G25" s="381"/>
    </row>
    <row r="26" spans="1:7" x14ac:dyDescent="0.25">
      <c r="A26" s="373" t="s">
        <v>935</v>
      </c>
    </row>
    <row r="27" spans="1:7" x14ac:dyDescent="0.25">
      <c r="A27" s="390" t="s">
        <v>919</v>
      </c>
      <c r="B27" s="371" t="s">
        <v>920</v>
      </c>
      <c r="C27" s="376">
        <v>147635</v>
      </c>
      <c r="D27" s="376">
        <v>307006</v>
      </c>
      <c r="E27" s="376">
        <v>502764</v>
      </c>
      <c r="F27" s="376">
        <v>0</v>
      </c>
      <c r="G27" s="376">
        <v>0</v>
      </c>
    </row>
    <row r="28" spans="1:7" ht="17.25" x14ac:dyDescent="0.4">
      <c r="A28" s="390" t="s">
        <v>919</v>
      </c>
      <c r="B28" s="371" t="s">
        <v>52</v>
      </c>
      <c r="C28" s="377">
        <v>41234</v>
      </c>
      <c r="D28" s="377">
        <v>75597</v>
      </c>
      <c r="E28" s="377">
        <v>41770</v>
      </c>
      <c r="F28" s="377">
        <v>0</v>
      </c>
      <c r="G28" s="377">
        <v>0</v>
      </c>
    </row>
    <row r="29" spans="1:7" s="370" customFormat="1" x14ac:dyDescent="0.25">
      <c r="A29" s="391"/>
      <c r="B29" s="382" t="s">
        <v>921</v>
      </c>
      <c r="C29" s="370">
        <f>SUM(C27:C28)</f>
        <v>188869</v>
      </c>
      <c r="D29" s="370">
        <f>SUM(D27:D28)</f>
        <v>382603</v>
      </c>
      <c r="E29" s="370">
        <f>SUM(E27:E28)</f>
        <v>544534</v>
      </c>
      <c r="F29" s="370">
        <f>SUM(F27:F28)</f>
        <v>0</v>
      </c>
      <c r="G29" s="370">
        <f>SUM(G27:G28)</f>
        <v>0</v>
      </c>
    </row>
    <row r="30" spans="1:7" x14ac:dyDescent="0.25">
      <c r="A30" s="390" t="s">
        <v>919</v>
      </c>
      <c r="B30" s="371" t="s">
        <v>922</v>
      </c>
      <c r="C30" s="376">
        <v>307176</v>
      </c>
      <c r="D30" s="376">
        <v>331133</v>
      </c>
      <c r="E30" s="376">
        <v>0</v>
      </c>
      <c r="F30" s="376">
        <v>0</v>
      </c>
      <c r="G30" s="376">
        <v>0</v>
      </c>
    </row>
    <row r="31" spans="1:7" ht="17.25" x14ac:dyDescent="0.4">
      <c r="A31" s="390" t="s">
        <v>919</v>
      </c>
      <c r="B31" s="371" t="s">
        <v>923</v>
      </c>
      <c r="C31" s="377">
        <v>0</v>
      </c>
      <c r="D31" s="377">
        <v>0</v>
      </c>
      <c r="E31" s="377">
        <v>70</v>
      </c>
      <c r="F31" s="377">
        <v>0</v>
      </c>
      <c r="G31" s="377">
        <v>0</v>
      </c>
    </row>
    <row r="32" spans="1:7" ht="17.25" x14ac:dyDescent="0.4">
      <c r="A32" s="390" t="s">
        <v>919</v>
      </c>
      <c r="B32" s="371" t="s">
        <v>427</v>
      </c>
      <c r="C32" s="378">
        <f>SUM(C29:C31)</f>
        <v>496045</v>
      </c>
      <c r="D32" s="378">
        <f>SUM(D29:D31)</f>
        <v>713736</v>
      </c>
      <c r="E32" s="378">
        <f>SUM(E29:E31)</f>
        <v>544604</v>
      </c>
      <c r="F32" s="378">
        <f>SUM(F29:F31)</f>
        <v>0</v>
      </c>
      <c r="G32" s="378">
        <f>SUM(G29:G31)</f>
        <v>0</v>
      </c>
    </row>
    <row r="33" spans="1:7" x14ac:dyDescent="0.25">
      <c r="A33" s="390"/>
    </row>
    <row r="34" spans="1:7" ht="17.25" x14ac:dyDescent="0.4">
      <c r="A34" s="390" t="s">
        <v>924</v>
      </c>
      <c r="B34" s="371" t="s">
        <v>925</v>
      </c>
      <c r="C34" s="379">
        <v>0</v>
      </c>
      <c r="D34" s="379">
        <v>0</v>
      </c>
      <c r="E34" s="379">
        <v>0</v>
      </c>
      <c r="F34" s="379">
        <v>0</v>
      </c>
      <c r="G34" s="379">
        <v>0</v>
      </c>
    </row>
    <row r="35" spans="1:7" x14ac:dyDescent="0.25">
      <c r="A35" s="390"/>
    </row>
    <row r="36" spans="1:7" ht="17.25" x14ac:dyDescent="0.4">
      <c r="A36" s="390"/>
      <c r="B36" s="371" t="s">
        <v>908</v>
      </c>
      <c r="C36" s="378">
        <f>+C29-C34</f>
        <v>188869</v>
      </c>
      <c r="D36" s="378">
        <f>+D29-D34</f>
        <v>382603</v>
      </c>
      <c r="E36" s="378">
        <f>+E29-E34</f>
        <v>544534</v>
      </c>
      <c r="F36" s="378">
        <f>+F29-F34</f>
        <v>0</v>
      </c>
      <c r="G36" s="378">
        <f>+G29-G34</f>
        <v>0</v>
      </c>
    </row>
    <row r="37" spans="1:7" s="370" customFormat="1" x14ac:dyDescent="0.25">
      <c r="A37" s="391"/>
    </row>
    <row r="38" spans="1:7" s="370" customFormat="1" ht="17.25" x14ac:dyDescent="0.4">
      <c r="A38" s="391"/>
      <c r="B38" s="370" t="s">
        <v>926</v>
      </c>
      <c r="C38" s="384">
        <f>+C30+C31</f>
        <v>307176</v>
      </c>
      <c r="D38" s="384">
        <f>+D30+D31</f>
        <v>331133</v>
      </c>
      <c r="E38" s="384">
        <f>+E30+E31</f>
        <v>70</v>
      </c>
      <c r="F38" s="384">
        <f>+F30+F31</f>
        <v>0</v>
      </c>
      <c r="G38" s="384">
        <f>+G30+G31</f>
        <v>0</v>
      </c>
    </row>
    <row r="39" spans="1:7" s="370" customFormat="1" x14ac:dyDescent="0.25">
      <c r="A39" s="391"/>
      <c r="B39" s="370" t="s">
        <v>927</v>
      </c>
      <c r="C39" s="386">
        <f>+C38/C36</f>
        <v>1.6263971324039415</v>
      </c>
      <c r="D39" s="386">
        <f>+D38/D36</f>
        <v>0.86547413376267301</v>
      </c>
      <c r="E39" s="386">
        <f>+E38/E36</f>
        <v>1.2855028336155317E-4</v>
      </c>
      <c r="F39" s="386" t="e">
        <f>+F38/F36</f>
        <v>#DIV/0!</v>
      </c>
      <c r="G39" s="386" t="e">
        <f>+G38/G36</f>
        <v>#DIV/0!</v>
      </c>
    </row>
    <row r="40" spans="1:7" x14ac:dyDescent="0.25">
      <c r="A40" s="390"/>
    </row>
    <row r="41" spans="1:7" ht="17.25" x14ac:dyDescent="0.4">
      <c r="A41" s="390" t="s">
        <v>928</v>
      </c>
      <c r="B41" s="371" t="s">
        <v>929</v>
      </c>
      <c r="C41" s="379">
        <v>728887</v>
      </c>
      <c r="D41" s="379">
        <v>861678</v>
      </c>
      <c r="E41" s="379">
        <v>700000</v>
      </c>
      <c r="F41" s="379">
        <v>0</v>
      </c>
      <c r="G41" s="379">
        <v>0</v>
      </c>
    </row>
    <row r="42" spans="1:7" s="370" customFormat="1" x14ac:dyDescent="0.25"/>
    <row r="43" spans="1:7" ht="17.25" x14ac:dyDescent="0.4">
      <c r="B43" s="371" t="s">
        <v>930</v>
      </c>
      <c r="C43" s="378">
        <f>+C41-C32</f>
        <v>232842</v>
      </c>
      <c r="D43" s="378">
        <f>+D41-D32</f>
        <v>147942</v>
      </c>
      <c r="E43" s="378">
        <f>+E41-E32</f>
        <v>155396</v>
      </c>
      <c r="F43" s="378">
        <f>+F41-F32</f>
        <v>0</v>
      </c>
      <c r="G43" s="378">
        <f>+G41-G32</f>
        <v>0</v>
      </c>
    </row>
    <row r="44" spans="1:7" x14ac:dyDescent="0.25">
      <c r="B44" s="371" t="s">
        <v>931</v>
      </c>
      <c r="C44" s="383">
        <f>+C43/C32</f>
        <v>0.46939692971403801</v>
      </c>
      <c r="D44" s="383">
        <f>+D43/D32</f>
        <v>0.20727832139614646</v>
      </c>
      <c r="E44" s="383">
        <f>+E43/E32</f>
        <v>0.28533760310243772</v>
      </c>
      <c r="F44" s="383" t="e">
        <f>+F43/F32</f>
        <v>#DIV/0!</v>
      </c>
      <c r="G44" s="383" t="e">
        <f>+G43/G32</f>
        <v>#DIV/0!</v>
      </c>
    </row>
  </sheetData>
  <pageMargins left="0.7" right="0.25" top="0.7" bottom="0.7" header="0.25" footer="0.25"/>
  <pageSetup fitToHeight="0" orientation="portrait" r:id="rId1"/>
  <headerFooter alignWithMargins="0">
    <oddFooter>&amp;L&amp;F&amp;CPage &amp;P of &amp;N&amp;R&amp;A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E43C4-5536-4187-8422-87EF47EBFB55}">
  <sheetPr codeName="Sheet28">
    <tabColor rgb="FFFFFF00"/>
  </sheetPr>
  <dimension ref="B3:E25"/>
  <sheetViews>
    <sheetView workbookViewId="0"/>
  </sheetViews>
  <sheetFormatPr defaultColWidth="8.7109375" defaultRowHeight="15" x14ac:dyDescent="0.25"/>
  <cols>
    <col min="1" max="1" width="5.7109375" style="66" customWidth="1"/>
    <col min="2" max="2" width="1.7109375" style="66" customWidth="1"/>
    <col min="3" max="3" width="108.7109375" style="66" bestFit="1" customWidth="1"/>
    <col min="4" max="5" width="10" style="66" customWidth="1"/>
    <col min="6" max="16384" width="8.7109375" style="66"/>
  </cols>
  <sheetData>
    <row r="3" spans="2:5" x14ac:dyDescent="0.25">
      <c r="B3" s="218"/>
      <c r="C3" s="218"/>
    </row>
    <row r="4" spans="2:5" ht="25.5" customHeight="1" x14ac:dyDescent="0.25"/>
    <row r="5" spans="2:5" ht="9" customHeight="1" x14ac:dyDescent="0.25"/>
    <row r="6" spans="2:5" ht="23.25" x14ac:dyDescent="0.25">
      <c r="C6" s="219"/>
      <c r="D6" s="220"/>
      <c r="E6" s="220"/>
    </row>
    <row r="7" spans="2:5" ht="17.25" customHeight="1" x14ac:dyDescent="0.25"/>
    <row r="9" spans="2:5" ht="12" customHeight="1" x14ac:dyDescent="0.25"/>
    <row r="10" spans="2:5" ht="24" thickBot="1" x14ac:dyDescent="0.3">
      <c r="C10" s="221"/>
    </row>
    <row r="11" spans="2:5" ht="24.75" thickTop="1" thickBot="1" x14ac:dyDescent="0.3">
      <c r="C11" s="222" t="s">
        <v>423</v>
      </c>
    </row>
    <row r="12" spans="2:5" ht="24.75" thickTop="1" thickBot="1" x14ac:dyDescent="0.3">
      <c r="C12" s="222" t="s">
        <v>424</v>
      </c>
    </row>
    <row r="13" spans="2:5" ht="24.75" thickTop="1" thickBot="1" x14ac:dyDescent="0.3">
      <c r="C13" s="222" t="s">
        <v>425</v>
      </c>
    </row>
    <row r="14" spans="2:5" ht="24.75" thickTop="1" thickBot="1" x14ac:dyDescent="0.3">
      <c r="C14" s="222" t="s">
        <v>426</v>
      </c>
    </row>
    <row r="15" spans="2:5" ht="24.75" thickTop="1" thickBot="1" x14ac:dyDescent="0.3">
      <c r="C15" s="222"/>
    </row>
    <row r="16" spans="2:5" ht="24.75" thickTop="1" thickBot="1" x14ac:dyDescent="0.3">
      <c r="C16" s="222"/>
    </row>
    <row r="17" spans="2:3" ht="24.75" thickTop="1" thickBot="1" x14ac:dyDescent="0.3">
      <c r="C17" s="222"/>
    </row>
    <row r="18" spans="2:3" ht="24.75" thickTop="1" thickBot="1" x14ac:dyDescent="0.3">
      <c r="C18" s="222"/>
    </row>
    <row r="19" spans="2:3" ht="24.75" thickTop="1" thickBot="1" x14ac:dyDescent="0.3">
      <c r="C19" s="222"/>
    </row>
    <row r="20" spans="2:3" ht="24.75" thickTop="1" thickBot="1" x14ac:dyDescent="0.3">
      <c r="C20" s="222"/>
    </row>
    <row r="21" spans="2:3" ht="24.75" thickTop="1" thickBot="1" x14ac:dyDescent="0.3">
      <c r="C21" s="222"/>
    </row>
    <row r="22" spans="2:3" ht="24.75" thickTop="1" thickBot="1" x14ac:dyDescent="0.3">
      <c r="C22" s="222"/>
    </row>
    <row r="23" spans="2:3" ht="12" customHeight="1" thickTop="1" x14ac:dyDescent="0.25"/>
    <row r="24" spans="2:3" ht="9.75" customHeight="1" x14ac:dyDescent="0.25"/>
    <row r="25" spans="2:3" x14ac:dyDescent="0.25">
      <c r="B25" s="3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D98F9-E2EB-41B6-8181-E8E833487977}">
  <sheetPr codeName="Sheet29" filterMode="1">
    <tabColor rgb="FFFFFF00"/>
  </sheetPr>
  <dimension ref="A1:L147"/>
  <sheetViews>
    <sheetView showGridLines="0" showRowColHeaders="0" workbookViewId="0">
      <pane xSplit="2" ySplit="5" topLeftCell="C6" activePane="bottomRight" state="frozen"/>
      <selection pane="topRight" activeCell="C1" sqref="C1"/>
      <selection pane="bottomLeft" activeCell="A8" sqref="A8"/>
      <selection pane="bottomRight" activeCell="C6" sqref="C6"/>
    </sheetView>
  </sheetViews>
  <sheetFormatPr defaultColWidth="8.7109375" defaultRowHeight="15" x14ac:dyDescent="0.25"/>
  <cols>
    <col min="1" max="1" width="1.5703125" style="348" customWidth="1"/>
    <col min="2" max="2" width="64.5703125" style="351" customWidth="1"/>
    <col min="3" max="5" width="12.5703125" style="348" customWidth="1"/>
    <col min="6" max="6" width="14.7109375" style="348" customWidth="1"/>
    <col min="7" max="7" width="15.5703125" style="348" customWidth="1"/>
    <col min="8" max="10" width="12.5703125" style="348" customWidth="1"/>
    <col min="11" max="12" width="14.7109375" style="348" customWidth="1"/>
    <col min="13" max="16384" width="8.7109375" style="348"/>
  </cols>
  <sheetData>
    <row r="1" spans="1:12" ht="21" x14ac:dyDescent="0.25">
      <c r="A1" s="347" t="s">
        <v>899</v>
      </c>
      <c r="B1" s="348"/>
    </row>
    <row r="2" spans="1:12" x14ac:dyDescent="0.25">
      <c r="A2" s="349" t="s">
        <v>54</v>
      </c>
      <c r="B2" s="348"/>
    </row>
    <row r="3" spans="1:12" x14ac:dyDescent="0.25">
      <c r="B3" s="350"/>
    </row>
    <row r="4" spans="1:12" x14ac:dyDescent="0.25">
      <c r="C4" s="579" t="s">
        <v>744</v>
      </c>
      <c r="D4" s="580"/>
      <c r="E4" s="580"/>
      <c r="F4" s="580"/>
      <c r="G4" s="580"/>
      <c r="H4" s="580"/>
      <c r="I4" s="580"/>
      <c r="J4" s="580"/>
      <c r="K4" s="580"/>
      <c r="L4" s="581"/>
    </row>
    <row r="5" spans="1:12" s="352" customFormat="1" ht="60" x14ac:dyDescent="0.25">
      <c r="C5" s="352" t="s">
        <v>441</v>
      </c>
      <c r="D5" s="352" t="s">
        <v>223</v>
      </c>
      <c r="E5" s="352" t="s">
        <v>746</v>
      </c>
      <c r="F5" s="352" t="s">
        <v>747</v>
      </c>
      <c r="G5" s="352" t="s">
        <v>748</v>
      </c>
      <c r="H5" s="352" t="s">
        <v>749</v>
      </c>
      <c r="I5" s="352" t="s">
        <v>454</v>
      </c>
      <c r="J5" s="352" t="s">
        <v>455</v>
      </c>
      <c r="K5" s="352" t="s">
        <v>750</v>
      </c>
      <c r="L5" s="352" t="s">
        <v>751</v>
      </c>
    </row>
    <row r="6" spans="1:12" x14ac:dyDescent="0.25">
      <c r="A6" s="353"/>
      <c r="B6" s="576" t="s">
        <v>771</v>
      </c>
      <c r="C6" s="358"/>
      <c r="D6" s="358"/>
      <c r="E6" s="358"/>
      <c r="F6" s="358"/>
      <c r="G6" s="359" t="s">
        <v>756</v>
      </c>
      <c r="H6" s="358"/>
      <c r="I6" s="358"/>
      <c r="J6" s="358"/>
      <c r="K6" s="358"/>
      <c r="L6" s="358"/>
    </row>
    <row r="7" spans="1:12" x14ac:dyDescent="0.25">
      <c r="B7" s="576" t="s">
        <v>518</v>
      </c>
      <c r="C7" s="360"/>
      <c r="D7" s="360"/>
      <c r="E7" s="360"/>
      <c r="F7" s="360"/>
      <c r="G7" s="360"/>
      <c r="H7" s="360"/>
      <c r="I7" s="359" t="s">
        <v>756</v>
      </c>
      <c r="J7" s="360"/>
      <c r="K7" s="360"/>
      <c r="L7" s="360"/>
    </row>
    <row r="8" spans="1:12" ht="24" x14ac:dyDescent="0.25">
      <c r="B8" s="576" t="s">
        <v>847</v>
      </c>
      <c r="C8" s="361"/>
      <c r="D8" s="361"/>
      <c r="E8" s="360"/>
      <c r="F8" s="360"/>
      <c r="G8" s="360"/>
      <c r="H8" s="359" t="s">
        <v>756</v>
      </c>
      <c r="I8" s="360"/>
      <c r="J8" s="360"/>
      <c r="K8" s="360"/>
      <c r="L8" s="360"/>
    </row>
    <row r="9" spans="1:12" x14ac:dyDescent="0.25">
      <c r="A9" s="353"/>
      <c r="B9" s="576" t="s">
        <v>760</v>
      </c>
      <c r="C9" s="359" t="s">
        <v>756</v>
      </c>
      <c r="D9" s="362"/>
      <c r="E9" s="358"/>
      <c r="F9" s="358"/>
      <c r="G9" s="358"/>
      <c r="H9" s="358"/>
      <c r="I9" s="358"/>
      <c r="J9" s="358"/>
      <c r="K9" s="358"/>
      <c r="L9" s="358"/>
    </row>
    <row r="10" spans="1:12" x14ac:dyDescent="0.25">
      <c r="B10" s="576" t="s">
        <v>822</v>
      </c>
      <c r="C10" s="360"/>
      <c r="D10" s="358"/>
      <c r="E10" s="358"/>
      <c r="F10" s="358"/>
      <c r="G10" s="358"/>
      <c r="H10" s="358"/>
      <c r="I10" s="358"/>
      <c r="J10" s="359" t="s">
        <v>756</v>
      </c>
      <c r="K10" s="358"/>
      <c r="L10" s="358"/>
    </row>
    <row r="11" spans="1:12" x14ac:dyDescent="0.25">
      <c r="B11" s="576" t="s">
        <v>866</v>
      </c>
      <c r="C11" s="360"/>
      <c r="D11" s="360"/>
      <c r="E11" s="360"/>
      <c r="F11" s="360"/>
      <c r="G11" s="360"/>
      <c r="H11" s="360"/>
      <c r="I11" s="359" t="s">
        <v>756</v>
      </c>
      <c r="J11" s="360"/>
      <c r="K11" s="360"/>
      <c r="L11" s="360"/>
    </row>
    <row r="12" spans="1:12" ht="24" x14ac:dyDescent="0.25">
      <c r="B12" s="576" t="s">
        <v>829</v>
      </c>
      <c r="C12" s="360"/>
      <c r="D12" s="360"/>
      <c r="E12" s="360"/>
      <c r="F12" s="360"/>
      <c r="G12" s="360"/>
      <c r="H12" s="360"/>
      <c r="I12" s="360"/>
      <c r="J12" s="359" t="s">
        <v>756</v>
      </c>
      <c r="K12" s="360"/>
      <c r="L12" s="360"/>
    </row>
    <row r="13" spans="1:12" x14ac:dyDescent="0.25">
      <c r="B13" s="576" t="s">
        <v>505</v>
      </c>
      <c r="C13" s="360"/>
      <c r="D13" s="360"/>
      <c r="E13" s="360"/>
      <c r="F13" s="360"/>
      <c r="G13" s="360"/>
      <c r="H13" s="360"/>
      <c r="I13" s="359" t="s">
        <v>756</v>
      </c>
      <c r="J13" s="360"/>
      <c r="K13" s="360"/>
      <c r="L13" s="360"/>
    </row>
    <row r="14" spans="1:12" x14ac:dyDescent="0.25">
      <c r="A14" s="353"/>
      <c r="B14" s="576" t="s">
        <v>777</v>
      </c>
      <c r="C14" s="358"/>
      <c r="D14" s="358"/>
      <c r="E14" s="358"/>
      <c r="F14" s="359" t="s">
        <v>756</v>
      </c>
      <c r="G14" s="359" t="s">
        <v>756</v>
      </c>
      <c r="H14" s="358"/>
      <c r="I14" s="358"/>
      <c r="J14" s="358"/>
      <c r="K14" s="358"/>
      <c r="L14" s="358"/>
    </row>
    <row r="15" spans="1:12" x14ac:dyDescent="0.25">
      <c r="A15" s="353"/>
      <c r="B15" s="576" t="s">
        <v>233</v>
      </c>
      <c r="C15" s="358"/>
      <c r="D15" s="358"/>
      <c r="E15" s="359" t="s">
        <v>756</v>
      </c>
      <c r="F15" s="358"/>
      <c r="G15" s="358"/>
      <c r="H15" s="358"/>
      <c r="I15" s="358"/>
      <c r="J15" s="358"/>
      <c r="K15" s="358"/>
      <c r="L15" s="358"/>
    </row>
    <row r="16" spans="1:12" ht="24" x14ac:dyDescent="0.25">
      <c r="A16" s="353"/>
      <c r="B16" s="576" t="s">
        <v>878</v>
      </c>
      <c r="C16" s="358"/>
      <c r="D16" s="358"/>
      <c r="E16" s="358"/>
      <c r="F16" s="358"/>
      <c r="G16" s="359" t="s">
        <v>756</v>
      </c>
      <c r="H16" s="358"/>
      <c r="I16" s="358"/>
      <c r="J16" s="358"/>
      <c r="K16" s="358"/>
      <c r="L16" s="358"/>
    </row>
    <row r="17" spans="1:12" x14ac:dyDescent="0.25">
      <c r="B17" s="576" t="s">
        <v>821</v>
      </c>
      <c r="C17" s="360"/>
      <c r="D17" s="360"/>
      <c r="E17" s="358"/>
      <c r="F17" s="358"/>
      <c r="G17" s="358"/>
      <c r="H17" s="358"/>
      <c r="I17" s="358"/>
      <c r="J17" s="359" t="s">
        <v>756</v>
      </c>
      <c r="K17" s="358"/>
      <c r="L17" s="358"/>
    </row>
    <row r="18" spans="1:12" ht="24" x14ac:dyDescent="0.25">
      <c r="B18" s="576" t="s">
        <v>853</v>
      </c>
      <c r="C18" s="360"/>
      <c r="D18" s="360"/>
      <c r="E18" s="360"/>
      <c r="F18" s="360"/>
      <c r="G18" s="360"/>
      <c r="H18" s="360"/>
      <c r="I18" s="359" t="s">
        <v>756</v>
      </c>
      <c r="J18" s="360"/>
      <c r="K18" s="360"/>
      <c r="L18" s="360"/>
    </row>
    <row r="19" spans="1:12" ht="36" x14ac:dyDescent="0.25">
      <c r="B19" s="576" t="s">
        <v>848</v>
      </c>
      <c r="C19" s="361"/>
      <c r="D19" s="361"/>
      <c r="E19" s="360"/>
      <c r="F19" s="360"/>
      <c r="G19" s="360"/>
      <c r="H19" s="359" t="s">
        <v>756</v>
      </c>
      <c r="I19" s="360"/>
      <c r="J19" s="360"/>
      <c r="K19" s="360"/>
      <c r="L19" s="360"/>
    </row>
    <row r="20" spans="1:12" x14ac:dyDescent="0.25">
      <c r="B20" s="576" t="s">
        <v>820</v>
      </c>
      <c r="C20" s="360"/>
      <c r="D20" s="360"/>
      <c r="E20" s="358"/>
      <c r="F20" s="358"/>
      <c r="G20" s="358"/>
      <c r="H20" s="358"/>
      <c r="I20" s="358"/>
      <c r="J20" s="359" t="s">
        <v>756</v>
      </c>
      <c r="K20" s="358"/>
      <c r="L20" s="358"/>
    </row>
    <row r="21" spans="1:12" x14ac:dyDescent="0.25">
      <c r="A21" s="353"/>
      <c r="B21" s="576" t="s">
        <v>879</v>
      </c>
      <c r="C21" s="358"/>
      <c r="D21" s="358"/>
      <c r="E21" s="358"/>
      <c r="F21" s="358"/>
      <c r="G21" s="359" t="s">
        <v>756</v>
      </c>
      <c r="H21" s="358"/>
      <c r="I21" s="359" t="s">
        <v>756</v>
      </c>
      <c r="J21" s="358"/>
      <c r="K21" s="358"/>
      <c r="L21" s="358"/>
    </row>
    <row r="22" spans="1:12" x14ac:dyDescent="0.25">
      <c r="A22" s="353"/>
      <c r="B22" s="576" t="s">
        <v>880</v>
      </c>
      <c r="C22" s="358"/>
      <c r="D22" s="358"/>
      <c r="E22" s="358"/>
      <c r="F22" s="358"/>
      <c r="G22" s="359" t="s">
        <v>756</v>
      </c>
      <c r="H22" s="358"/>
      <c r="I22" s="358"/>
      <c r="J22" s="358"/>
      <c r="K22" s="358"/>
      <c r="L22" s="358"/>
    </row>
    <row r="23" spans="1:12" x14ac:dyDescent="0.25">
      <c r="A23" s="353"/>
      <c r="B23" s="576" t="s">
        <v>778</v>
      </c>
      <c r="C23" s="358"/>
      <c r="D23" s="358"/>
      <c r="E23" s="358"/>
      <c r="F23" s="358"/>
      <c r="G23" s="359" t="s">
        <v>756</v>
      </c>
      <c r="H23" s="358"/>
      <c r="I23" s="358"/>
      <c r="J23" s="358"/>
      <c r="K23" s="358"/>
      <c r="L23" s="358"/>
    </row>
    <row r="24" spans="1:12" x14ac:dyDescent="0.25">
      <c r="A24" s="353"/>
      <c r="B24" s="576" t="s">
        <v>882</v>
      </c>
      <c r="C24" s="358"/>
      <c r="D24" s="358"/>
      <c r="E24" s="358"/>
      <c r="F24" s="359" t="s">
        <v>756</v>
      </c>
      <c r="G24" s="359" t="s">
        <v>756</v>
      </c>
      <c r="H24" s="359" t="s">
        <v>756</v>
      </c>
      <c r="I24" s="358"/>
      <c r="J24" s="358"/>
      <c r="K24" s="358"/>
      <c r="L24" s="358"/>
    </row>
    <row r="25" spans="1:12" x14ac:dyDescent="0.25">
      <c r="A25" s="353"/>
      <c r="B25" s="576" t="s">
        <v>779</v>
      </c>
      <c r="C25" s="358"/>
      <c r="D25" s="358"/>
      <c r="E25" s="358"/>
      <c r="F25" s="358"/>
      <c r="G25" s="359" t="s">
        <v>756</v>
      </c>
      <c r="H25" s="358"/>
      <c r="I25" s="358"/>
      <c r="J25" s="358"/>
      <c r="K25" s="358"/>
      <c r="L25" s="358"/>
    </row>
    <row r="26" spans="1:12" ht="24" x14ac:dyDescent="0.25">
      <c r="A26" s="353"/>
      <c r="B26" s="576" t="s">
        <v>780</v>
      </c>
      <c r="C26" s="358"/>
      <c r="D26" s="358"/>
      <c r="E26" s="358"/>
      <c r="F26" s="358"/>
      <c r="G26" s="359" t="s">
        <v>756</v>
      </c>
      <c r="H26" s="358"/>
      <c r="I26" s="358"/>
      <c r="J26" s="358"/>
      <c r="K26" s="358"/>
      <c r="L26" s="358"/>
    </row>
    <row r="27" spans="1:12" x14ac:dyDescent="0.25">
      <c r="A27" s="353"/>
      <c r="B27" s="576" t="s">
        <v>772</v>
      </c>
      <c r="C27" s="358"/>
      <c r="D27" s="358"/>
      <c r="E27" s="358"/>
      <c r="F27" s="358"/>
      <c r="G27" s="359" t="s">
        <v>756</v>
      </c>
      <c r="H27" s="358"/>
      <c r="I27" s="358"/>
      <c r="J27" s="358"/>
      <c r="K27" s="358"/>
      <c r="L27" s="358"/>
    </row>
    <row r="28" spans="1:12" ht="24" x14ac:dyDescent="0.25">
      <c r="A28" s="353"/>
      <c r="B28" s="576" t="s">
        <v>781</v>
      </c>
      <c r="C28" s="358"/>
      <c r="D28" s="358"/>
      <c r="E28" s="358"/>
      <c r="F28" s="359" t="s">
        <v>756</v>
      </c>
      <c r="G28" s="359" t="s">
        <v>756</v>
      </c>
      <c r="H28" s="358"/>
      <c r="I28" s="358"/>
      <c r="J28" s="358"/>
      <c r="K28" s="358"/>
      <c r="L28" s="358"/>
    </row>
    <row r="29" spans="1:12" ht="24" x14ac:dyDescent="0.25">
      <c r="A29" s="353"/>
      <c r="B29" s="576" t="s">
        <v>886</v>
      </c>
      <c r="C29" s="358"/>
      <c r="D29" s="358"/>
      <c r="E29" s="358"/>
      <c r="F29" s="358"/>
      <c r="G29" s="359" t="s">
        <v>756</v>
      </c>
      <c r="H29" s="358"/>
      <c r="I29" s="358"/>
      <c r="J29" s="358"/>
      <c r="K29" s="358"/>
      <c r="L29" s="358"/>
    </row>
    <row r="30" spans="1:12" ht="24" x14ac:dyDescent="0.25">
      <c r="B30" s="576" t="s">
        <v>831</v>
      </c>
      <c r="C30" s="360"/>
      <c r="D30" s="360"/>
      <c r="E30" s="360"/>
      <c r="F30" s="360"/>
      <c r="G30" s="360"/>
      <c r="H30" s="360"/>
      <c r="I30" s="360"/>
      <c r="J30" s="359" t="s">
        <v>756</v>
      </c>
      <c r="K30" s="360"/>
      <c r="L30" s="360"/>
    </row>
    <row r="31" spans="1:12" x14ac:dyDescent="0.25">
      <c r="A31" s="353"/>
      <c r="B31" s="576" t="s">
        <v>769</v>
      </c>
      <c r="C31" s="358"/>
      <c r="D31" s="358"/>
      <c r="E31" s="358"/>
      <c r="F31" s="359" t="s">
        <v>756</v>
      </c>
      <c r="G31" s="359" t="s">
        <v>756</v>
      </c>
      <c r="H31" s="358"/>
      <c r="I31" s="358"/>
      <c r="J31" s="358"/>
      <c r="K31" s="358"/>
      <c r="L31" s="358"/>
    </row>
    <row r="32" spans="1:12" x14ac:dyDescent="0.25">
      <c r="A32" s="353"/>
      <c r="B32" s="576" t="s">
        <v>782</v>
      </c>
      <c r="C32" s="358"/>
      <c r="D32" s="358"/>
      <c r="E32" s="358"/>
      <c r="F32" s="358"/>
      <c r="G32" s="359" t="s">
        <v>756</v>
      </c>
      <c r="H32" s="358"/>
      <c r="I32" s="358"/>
      <c r="J32" s="358"/>
      <c r="K32" s="358"/>
      <c r="L32" s="358"/>
    </row>
    <row r="33" spans="1:12" x14ac:dyDescent="0.25">
      <c r="A33" s="353"/>
      <c r="B33" s="576" t="s">
        <v>783</v>
      </c>
      <c r="C33" s="358"/>
      <c r="D33" s="358"/>
      <c r="E33" s="358"/>
      <c r="F33" s="358"/>
      <c r="G33" s="359" t="s">
        <v>756</v>
      </c>
      <c r="H33" s="358"/>
      <c r="I33" s="358"/>
      <c r="J33" s="358"/>
      <c r="K33" s="358"/>
      <c r="L33" s="358"/>
    </row>
    <row r="34" spans="1:12" x14ac:dyDescent="0.25">
      <c r="B34" s="576" t="s">
        <v>894</v>
      </c>
      <c r="C34" s="361"/>
      <c r="D34" s="361"/>
      <c r="E34" s="360"/>
      <c r="F34" s="360"/>
      <c r="G34" s="360"/>
      <c r="H34" s="359" t="s">
        <v>756</v>
      </c>
      <c r="I34" s="360"/>
      <c r="J34" s="360"/>
      <c r="K34" s="360"/>
      <c r="L34" s="360"/>
    </row>
    <row r="35" spans="1:12" ht="24" x14ac:dyDescent="0.25">
      <c r="B35" s="576" t="s">
        <v>839</v>
      </c>
      <c r="C35" s="361"/>
      <c r="D35" s="361"/>
      <c r="E35" s="360"/>
      <c r="F35" s="360"/>
      <c r="G35" s="360"/>
      <c r="H35" s="359" t="s">
        <v>756</v>
      </c>
      <c r="I35" s="360"/>
      <c r="J35" s="360"/>
      <c r="K35" s="360"/>
      <c r="L35" s="360"/>
    </row>
    <row r="36" spans="1:12" x14ac:dyDescent="0.25">
      <c r="B36" s="576" t="s">
        <v>895</v>
      </c>
      <c r="C36" s="361"/>
      <c r="D36" s="361"/>
      <c r="E36" s="360"/>
      <c r="F36" s="360"/>
      <c r="G36" s="360"/>
      <c r="H36" s="359" t="s">
        <v>756</v>
      </c>
      <c r="I36" s="360"/>
      <c r="J36" s="360"/>
      <c r="K36" s="360"/>
      <c r="L36" s="360"/>
    </row>
    <row r="37" spans="1:12" ht="24" x14ac:dyDescent="0.25">
      <c r="B37" s="576" t="s">
        <v>846</v>
      </c>
      <c r="C37" s="361"/>
      <c r="D37" s="361"/>
      <c r="E37" s="360"/>
      <c r="F37" s="360"/>
      <c r="G37" s="360"/>
      <c r="H37" s="359" t="s">
        <v>756</v>
      </c>
      <c r="I37" s="360"/>
      <c r="J37" s="360"/>
      <c r="K37" s="360"/>
      <c r="L37" s="360"/>
    </row>
    <row r="38" spans="1:12" ht="24" x14ac:dyDescent="0.25">
      <c r="B38" s="576" t="s">
        <v>837</v>
      </c>
      <c r="C38" s="360"/>
      <c r="D38" s="360"/>
      <c r="E38" s="360"/>
      <c r="F38" s="360"/>
      <c r="G38" s="360"/>
      <c r="H38" s="360"/>
      <c r="I38" s="360"/>
      <c r="J38" s="359" t="s">
        <v>756</v>
      </c>
      <c r="K38" s="360"/>
      <c r="L38" s="360"/>
    </row>
    <row r="39" spans="1:12" ht="24" x14ac:dyDescent="0.25">
      <c r="B39" s="576" t="s">
        <v>844</v>
      </c>
      <c r="C39" s="361"/>
      <c r="D39" s="361"/>
      <c r="E39" s="360"/>
      <c r="F39" s="360"/>
      <c r="G39" s="360"/>
      <c r="H39" s="359" t="s">
        <v>756</v>
      </c>
      <c r="I39" s="360"/>
      <c r="J39" s="360"/>
      <c r="K39" s="360"/>
      <c r="L39" s="360"/>
    </row>
    <row r="40" spans="1:12" x14ac:dyDescent="0.25">
      <c r="A40" s="353"/>
      <c r="B40" s="576" t="s">
        <v>883</v>
      </c>
      <c r="C40" s="358"/>
      <c r="D40" s="358"/>
      <c r="E40" s="358"/>
      <c r="F40" s="359" t="s">
        <v>756</v>
      </c>
      <c r="G40" s="359" t="s">
        <v>756</v>
      </c>
      <c r="H40" s="358"/>
      <c r="I40" s="358"/>
      <c r="J40" s="358"/>
      <c r="K40" s="358"/>
      <c r="L40" s="358"/>
    </row>
    <row r="41" spans="1:12" ht="24" x14ac:dyDescent="0.25">
      <c r="A41" s="353"/>
      <c r="B41" s="576" t="s">
        <v>884</v>
      </c>
      <c r="C41" s="358"/>
      <c r="D41" s="358"/>
      <c r="E41" s="358"/>
      <c r="F41" s="358"/>
      <c r="G41" s="359" t="s">
        <v>756</v>
      </c>
      <c r="H41" s="358"/>
      <c r="I41" s="358"/>
      <c r="J41" s="358"/>
      <c r="K41" s="358"/>
      <c r="L41" s="358"/>
    </row>
    <row r="42" spans="1:12" x14ac:dyDescent="0.25">
      <c r="A42" s="353"/>
      <c r="B42" s="576" t="s">
        <v>784</v>
      </c>
      <c r="C42" s="358"/>
      <c r="D42" s="358"/>
      <c r="E42" s="358"/>
      <c r="F42" s="358"/>
      <c r="G42" s="359" t="s">
        <v>756</v>
      </c>
      <c r="H42" s="358"/>
      <c r="I42" s="358"/>
      <c r="J42" s="358"/>
      <c r="K42" s="358"/>
      <c r="L42" s="358"/>
    </row>
    <row r="43" spans="1:12" x14ac:dyDescent="0.25">
      <c r="B43" s="576" t="s">
        <v>836</v>
      </c>
      <c r="C43" s="360"/>
      <c r="D43" s="360"/>
      <c r="E43" s="360"/>
      <c r="F43" s="360"/>
      <c r="G43" s="360"/>
      <c r="H43" s="360"/>
      <c r="I43" s="360"/>
      <c r="J43" s="359" t="s">
        <v>756</v>
      </c>
      <c r="K43" s="360"/>
      <c r="L43" s="360"/>
    </row>
    <row r="44" spans="1:12" x14ac:dyDescent="0.25">
      <c r="A44" s="353"/>
      <c r="B44" s="576" t="s">
        <v>759</v>
      </c>
      <c r="C44" s="359" t="s">
        <v>756</v>
      </c>
      <c r="D44" s="363"/>
      <c r="E44" s="358"/>
      <c r="F44" s="358"/>
      <c r="G44" s="358"/>
      <c r="H44" s="358"/>
      <c r="I44" s="358"/>
      <c r="J44" s="358"/>
      <c r="K44" s="358"/>
      <c r="L44" s="358"/>
    </row>
    <row r="45" spans="1:12" x14ac:dyDescent="0.25">
      <c r="B45" s="576" t="s">
        <v>874</v>
      </c>
      <c r="C45" s="360"/>
      <c r="D45" s="360"/>
      <c r="E45" s="360"/>
      <c r="F45" s="360"/>
      <c r="G45" s="360"/>
      <c r="H45" s="360"/>
      <c r="I45" s="359" t="s">
        <v>756</v>
      </c>
      <c r="J45" s="360"/>
      <c r="K45" s="360"/>
      <c r="L45" s="360"/>
    </row>
    <row r="46" spans="1:12" ht="24" x14ac:dyDescent="0.25">
      <c r="B46" s="576" t="s">
        <v>854</v>
      </c>
      <c r="C46" s="360"/>
      <c r="D46" s="360"/>
      <c r="E46" s="360"/>
      <c r="F46" s="360"/>
      <c r="G46" s="360"/>
      <c r="H46" s="360"/>
      <c r="I46" s="359" t="s">
        <v>756</v>
      </c>
      <c r="J46" s="360"/>
      <c r="K46" s="360"/>
      <c r="L46" s="360"/>
    </row>
    <row r="47" spans="1:12" x14ac:dyDescent="0.25">
      <c r="B47" s="576" t="s">
        <v>828</v>
      </c>
      <c r="C47" s="360"/>
      <c r="D47" s="360"/>
      <c r="E47" s="360"/>
      <c r="F47" s="360"/>
      <c r="G47" s="360"/>
      <c r="H47" s="360"/>
      <c r="I47" s="360"/>
      <c r="J47" s="359" t="s">
        <v>756</v>
      </c>
      <c r="K47" s="360"/>
      <c r="L47" s="360"/>
    </row>
    <row r="48" spans="1:12" ht="24" x14ac:dyDescent="0.25">
      <c r="B48" s="576" t="s">
        <v>826</v>
      </c>
      <c r="C48" s="360"/>
      <c r="D48" s="358"/>
      <c r="E48" s="358"/>
      <c r="F48" s="358"/>
      <c r="G48" s="358"/>
      <c r="H48" s="358"/>
      <c r="I48" s="358"/>
      <c r="J48" s="359" t="s">
        <v>756</v>
      </c>
      <c r="K48" s="358"/>
      <c r="L48" s="358"/>
    </row>
    <row r="49" spans="1:12" x14ac:dyDescent="0.25">
      <c r="B49" s="576" t="s">
        <v>841</v>
      </c>
      <c r="C49" s="364"/>
      <c r="D49" s="364"/>
      <c r="E49" s="360"/>
      <c r="F49" s="360"/>
      <c r="G49" s="360"/>
      <c r="H49" s="359" t="s">
        <v>756</v>
      </c>
      <c r="I49" s="360"/>
      <c r="J49" s="360"/>
      <c r="K49" s="360"/>
      <c r="L49" s="360"/>
    </row>
    <row r="50" spans="1:12" x14ac:dyDescent="0.25">
      <c r="A50" s="353"/>
      <c r="B50" s="576" t="s">
        <v>785</v>
      </c>
      <c r="C50" s="358"/>
      <c r="D50" s="359" t="s">
        <v>756</v>
      </c>
      <c r="E50" s="358"/>
      <c r="F50" s="358"/>
      <c r="G50" s="358"/>
      <c r="H50" s="358"/>
      <c r="I50" s="358"/>
      <c r="J50" s="358"/>
      <c r="K50" s="358"/>
      <c r="L50" s="358"/>
    </row>
    <row r="51" spans="1:12" x14ac:dyDescent="0.25">
      <c r="A51" s="353"/>
      <c r="B51" s="576" t="s">
        <v>786</v>
      </c>
      <c r="C51" s="359" t="s">
        <v>756</v>
      </c>
      <c r="D51" s="365"/>
      <c r="E51" s="358"/>
      <c r="F51" s="358"/>
      <c r="G51" s="358"/>
      <c r="H51" s="358"/>
      <c r="I51" s="358"/>
      <c r="J51" s="358"/>
      <c r="K51" s="358"/>
      <c r="L51" s="358"/>
    </row>
    <row r="52" spans="1:12" x14ac:dyDescent="0.25">
      <c r="A52" s="353"/>
      <c r="B52" s="576" t="s">
        <v>757</v>
      </c>
      <c r="C52" s="359" t="s">
        <v>756</v>
      </c>
      <c r="D52" s="363"/>
      <c r="E52" s="358"/>
      <c r="F52" s="358"/>
      <c r="G52" s="358"/>
      <c r="H52" s="358"/>
      <c r="I52" s="358"/>
      <c r="J52" s="358"/>
      <c r="K52" s="358"/>
      <c r="L52" s="358"/>
    </row>
    <row r="53" spans="1:12" x14ac:dyDescent="0.25">
      <c r="A53" s="353"/>
      <c r="B53" s="576" t="s">
        <v>758</v>
      </c>
      <c r="C53" s="359" t="s">
        <v>756</v>
      </c>
      <c r="D53" s="363"/>
      <c r="E53" s="358"/>
      <c r="F53" s="358"/>
      <c r="G53" s="358"/>
      <c r="H53" s="358"/>
      <c r="I53" s="358"/>
      <c r="J53" s="358"/>
      <c r="K53" s="358"/>
      <c r="L53" s="358"/>
    </row>
    <row r="54" spans="1:12" x14ac:dyDescent="0.25">
      <c r="B54" s="576" t="s">
        <v>862</v>
      </c>
      <c r="C54" s="360"/>
      <c r="D54" s="360"/>
      <c r="E54" s="360"/>
      <c r="F54" s="360"/>
      <c r="G54" s="360"/>
      <c r="H54" s="360"/>
      <c r="I54" s="359" t="s">
        <v>756</v>
      </c>
      <c r="J54" s="360"/>
      <c r="K54" s="360"/>
      <c r="L54" s="360"/>
    </row>
    <row r="55" spans="1:12" x14ac:dyDescent="0.25">
      <c r="A55" s="353"/>
      <c r="B55" s="576" t="s">
        <v>787</v>
      </c>
      <c r="C55" s="358"/>
      <c r="D55" s="358"/>
      <c r="E55" s="358"/>
      <c r="F55" s="358"/>
      <c r="G55" s="359" t="s">
        <v>756</v>
      </c>
      <c r="H55" s="358"/>
      <c r="I55" s="358"/>
      <c r="J55" s="358"/>
      <c r="K55" s="358"/>
      <c r="L55" s="358"/>
    </row>
    <row r="56" spans="1:12" x14ac:dyDescent="0.25">
      <c r="A56" s="353"/>
      <c r="B56" s="576" t="s">
        <v>876</v>
      </c>
      <c r="C56" s="358"/>
      <c r="D56" s="358"/>
      <c r="E56" s="358"/>
      <c r="F56" s="358"/>
      <c r="G56" s="359" t="s">
        <v>756</v>
      </c>
      <c r="H56" s="358"/>
      <c r="I56" s="358"/>
      <c r="J56" s="359" t="s">
        <v>756</v>
      </c>
      <c r="K56" s="358"/>
      <c r="L56" s="358"/>
    </row>
    <row r="57" spans="1:12" ht="24" x14ac:dyDescent="0.25">
      <c r="A57" s="353"/>
      <c r="B57" s="576" t="s">
        <v>773</v>
      </c>
      <c r="C57" s="358"/>
      <c r="D57" s="358"/>
      <c r="E57" s="358"/>
      <c r="F57" s="358"/>
      <c r="G57" s="359" t="s">
        <v>756</v>
      </c>
      <c r="H57" s="358"/>
      <c r="I57" s="358"/>
      <c r="J57" s="358"/>
      <c r="K57" s="358"/>
      <c r="L57" s="358"/>
    </row>
    <row r="58" spans="1:12" x14ac:dyDescent="0.25">
      <c r="B58" s="576" t="s">
        <v>840</v>
      </c>
      <c r="C58" s="361"/>
      <c r="D58" s="361"/>
      <c r="E58" s="360"/>
      <c r="F58" s="360"/>
      <c r="G58" s="360"/>
      <c r="H58" s="359" t="s">
        <v>756</v>
      </c>
      <c r="I58" s="360"/>
      <c r="J58" s="360"/>
      <c r="K58" s="360"/>
      <c r="L58" s="360"/>
    </row>
    <row r="59" spans="1:12" x14ac:dyDescent="0.25">
      <c r="A59" s="353"/>
      <c r="B59" s="576" t="s">
        <v>788</v>
      </c>
      <c r="C59" s="358"/>
      <c r="D59" s="358"/>
      <c r="E59" s="358"/>
      <c r="F59" s="358"/>
      <c r="G59" s="359" t="s">
        <v>756</v>
      </c>
      <c r="H59" s="358"/>
      <c r="I59" s="358"/>
      <c r="J59" s="358"/>
      <c r="K59" s="358"/>
      <c r="L59" s="358"/>
    </row>
    <row r="60" spans="1:12" ht="24" x14ac:dyDescent="0.25">
      <c r="A60" s="353"/>
      <c r="B60" s="576" t="s">
        <v>789</v>
      </c>
      <c r="C60" s="358"/>
      <c r="D60" s="358"/>
      <c r="E60" s="358"/>
      <c r="F60" s="358"/>
      <c r="G60" s="359" t="s">
        <v>756</v>
      </c>
      <c r="H60" s="358"/>
      <c r="I60" s="358"/>
      <c r="J60" s="358"/>
      <c r="K60" s="358"/>
      <c r="L60" s="358"/>
    </row>
    <row r="61" spans="1:12" x14ac:dyDescent="0.25">
      <c r="A61" s="353"/>
      <c r="B61" s="576" t="s">
        <v>790</v>
      </c>
      <c r="C61" s="358"/>
      <c r="D61" s="358"/>
      <c r="E61" s="358"/>
      <c r="F61" s="358"/>
      <c r="G61" s="359" t="s">
        <v>756</v>
      </c>
      <c r="H61" s="358"/>
      <c r="I61" s="358"/>
      <c r="J61" s="358"/>
      <c r="K61" s="358"/>
      <c r="L61" s="358"/>
    </row>
    <row r="62" spans="1:12" x14ac:dyDescent="0.25">
      <c r="B62" s="576" t="s">
        <v>890</v>
      </c>
      <c r="C62" s="360"/>
      <c r="D62" s="360"/>
      <c r="E62" s="358"/>
      <c r="F62" s="358"/>
      <c r="G62" s="358"/>
      <c r="H62" s="358"/>
      <c r="I62" s="358"/>
      <c r="J62" s="359" t="s">
        <v>756</v>
      </c>
      <c r="K62" s="358"/>
      <c r="L62" s="358"/>
    </row>
    <row r="63" spans="1:12" ht="36" x14ac:dyDescent="0.25">
      <c r="A63" s="353"/>
      <c r="B63" s="576" t="s">
        <v>791</v>
      </c>
      <c r="C63" s="358"/>
      <c r="D63" s="358"/>
      <c r="E63" s="358"/>
      <c r="F63" s="358"/>
      <c r="G63" s="359" t="s">
        <v>756</v>
      </c>
      <c r="H63" s="358"/>
      <c r="I63" s="358"/>
      <c r="J63" s="358"/>
      <c r="K63" s="358"/>
      <c r="L63" s="358"/>
    </row>
    <row r="64" spans="1:12" x14ac:dyDescent="0.25">
      <c r="B64" s="576" t="s">
        <v>871</v>
      </c>
      <c r="C64" s="360"/>
      <c r="D64" s="360"/>
      <c r="E64" s="360"/>
      <c r="F64" s="360"/>
      <c r="G64" s="360"/>
      <c r="H64" s="360"/>
      <c r="I64" s="359" t="s">
        <v>756</v>
      </c>
      <c r="J64" s="360"/>
      <c r="K64" s="360"/>
      <c r="L64" s="360"/>
    </row>
    <row r="65" spans="1:12" x14ac:dyDescent="0.25">
      <c r="B65" s="576" t="s">
        <v>870</v>
      </c>
      <c r="C65" s="360"/>
      <c r="D65" s="360"/>
      <c r="E65" s="360"/>
      <c r="F65" s="360"/>
      <c r="G65" s="360"/>
      <c r="H65" s="360"/>
      <c r="I65" s="359" t="s">
        <v>756</v>
      </c>
      <c r="J65" s="360"/>
      <c r="K65" s="360"/>
      <c r="L65" s="360"/>
    </row>
    <row r="66" spans="1:12" x14ac:dyDescent="0.25">
      <c r="B66" s="576" t="s">
        <v>855</v>
      </c>
      <c r="C66" s="360"/>
      <c r="D66" s="360"/>
      <c r="E66" s="360"/>
      <c r="F66" s="360"/>
      <c r="G66" s="360"/>
      <c r="H66" s="360"/>
      <c r="I66" s="359" t="s">
        <v>756</v>
      </c>
      <c r="J66" s="360"/>
      <c r="K66" s="360"/>
      <c r="L66" s="360"/>
    </row>
    <row r="67" spans="1:12" x14ac:dyDescent="0.25">
      <c r="A67" s="353"/>
      <c r="B67" s="576" t="s">
        <v>792</v>
      </c>
      <c r="C67" s="358"/>
      <c r="D67" s="358"/>
      <c r="E67" s="358"/>
      <c r="F67" s="358"/>
      <c r="G67" s="359" t="s">
        <v>756</v>
      </c>
      <c r="H67" s="358"/>
      <c r="I67" s="358"/>
      <c r="J67" s="358"/>
      <c r="K67" s="358"/>
      <c r="L67" s="358"/>
    </row>
    <row r="68" spans="1:12" x14ac:dyDescent="0.25">
      <c r="B68" s="576" t="s">
        <v>867</v>
      </c>
      <c r="C68" s="360"/>
      <c r="D68" s="360"/>
      <c r="E68" s="360"/>
      <c r="F68" s="360"/>
      <c r="G68" s="360"/>
      <c r="H68" s="360"/>
      <c r="I68" s="359" t="s">
        <v>756</v>
      </c>
      <c r="J68" s="360"/>
      <c r="K68" s="360"/>
      <c r="L68" s="360"/>
    </row>
    <row r="69" spans="1:12" ht="24" x14ac:dyDescent="0.25">
      <c r="B69" s="576" t="s">
        <v>843</v>
      </c>
      <c r="C69" s="361"/>
      <c r="D69" s="361"/>
      <c r="E69" s="360"/>
      <c r="F69" s="360"/>
      <c r="G69" s="360"/>
      <c r="H69" s="359" t="s">
        <v>756</v>
      </c>
      <c r="I69" s="360"/>
      <c r="J69" s="360"/>
      <c r="K69" s="360"/>
      <c r="L69" s="360"/>
    </row>
    <row r="70" spans="1:12" x14ac:dyDescent="0.25">
      <c r="B70" s="576" t="s">
        <v>827</v>
      </c>
      <c r="C70" s="360"/>
      <c r="D70" s="360"/>
      <c r="E70" s="360"/>
      <c r="F70" s="360"/>
      <c r="G70" s="360"/>
      <c r="H70" s="360"/>
      <c r="I70" s="360"/>
      <c r="J70" s="359" t="s">
        <v>756</v>
      </c>
      <c r="K70" s="360"/>
      <c r="L70" s="360"/>
    </row>
    <row r="71" spans="1:12" x14ac:dyDescent="0.25">
      <c r="A71" s="353"/>
      <c r="B71" s="576" t="s">
        <v>881</v>
      </c>
      <c r="C71" s="358"/>
      <c r="D71" s="358"/>
      <c r="E71" s="358"/>
      <c r="F71" s="358"/>
      <c r="G71" s="359" t="s">
        <v>756</v>
      </c>
      <c r="H71" s="358"/>
      <c r="I71" s="358"/>
      <c r="J71" s="358"/>
      <c r="K71" s="358"/>
      <c r="L71" s="358"/>
    </row>
    <row r="72" spans="1:12" x14ac:dyDescent="0.25">
      <c r="A72" s="353"/>
      <c r="B72" s="576" t="s">
        <v>774</v>
      </c>
      <c r="C72" s="358"/>
      <c r="D72" s="358"/>
      <c r="E72" s="358"/>
      <c r="F72" s="358"/>
      <c r="G72" s="359" t="s">
        <v>756</v>
      </c>
      <c r="H72" s="358"/>
      <c r="I72" s="358"/>
      <c r="J72" s="358"/>
      <c r="K72" s="358"/>
      <c r="L72" s="358"/>
    </row>
    <row r="73" spans="1:12" x14ac:dyDescent="0.25">
      <c r="A73" s="353"/>
      <c r="B73" s="576" t="s">
        <v>793</v>
      </c>
      <c r="C73" s="358"/>
      <c r="D73" s="359" t="s">
        <v>756</v>
      </c>
      <c r="E73" s="358"/>
      <c r="F73" s="358"/>
      <c r="G73" s="358"/>
      <c r="H73" s="358"/>
      <c r="I73" s="358"/>
      <c r="J73" s="358"/>
      <c r="K73" s="358"/>
      <c r="L73" s="358"/>
    </row>
    <row r="74" spans="1:12" x14ac:dyDescent="0.25">
      <c r="A74" s="353"/>
      <c r="B74" s="576" t="s">
        <v>223</v>
      </c>
      <c r="C74" s="358"/>
      <c r="D74" s="359" t="s">
        <v>756</v>
      </c>
      <c r="E74" s="358"/>
      <c r="F74" s="358"/>
      <c r="G74" s="358"/>
      <c r="H74" s="358"/>
      <c r="I74" s="358"/>
      <c r="J74" s="358"/>
      <c r="K74" s="358"/>
      <c r="L74" s="358"/>
    </row>
    <row r="75" spans="1:12" x14ac:dyDescent="0.25">
      <c r="A75" s="353"/>
      <c r="B75" s="576" t="s">
        <v>794</v>
      </c>
      <c r="C75" s="358"/>
      <c r="D75" s="359" t="s">
        <v>756</v>
      </c>
      <c r="E75" s="358"/>
      <c r="F75" s="358"/>
      <c r="G75" s="358"/>
      <c r="H75" s="358"/>
      <c r="I75" s="358"/>
      <c r="J75" s="358"/>
      <c r="K75" s="358"/>
      <c r="L75" s="358"/>
    </row>
    <row r="76" spans="1:12" x14ac:dyDescent="0.25">
      <c r="A76" s="353"/>
      <c r="B76" s="576" t="s">
        <v>795</v>
      </c>
      <c r="C76" s="358"/>
      <c r="D76" s="358"/>
      <c r="E76" s="358"/>
      <c r="F76" s="359" t="s">
        <v>756</v>
      </c>
      <c r="G76" s="359" t="s">
        <v>756</v>
      </c>
      <c r="H76" s="358"/>
      <c r="I76" s="358"/>
      <c r="J76" s="358"/>
      <c r="K76" s="358"/>
      <c r="L76" s="358"/>
    </row>
    <row r="77" spans="1:12" ht="24" x14ac:dyDescent="0.25">
      <c r="A77" s="353"/>
      <c r="B77" s="576" t="s">
        <v>885</v>
      </c>
      <c r="C77" s="358"/>
      <c r="D77" s="358"/>
      <c r="E77" s="358"/>
      <c r="F77" s="358"/>
      <c r="G77" s="359" t="s">
        <v>756</v>
      </c>
      <c r="H77" s="358"/>
      <c r="I77" s="358"/>
      <c r="J77" s="358"/>
      <c r="K77" s="358"/>
      <c r="L77" s="358"/>
    </row>
    <row r="78" spans="1:12" x14ac:dyDescent="0.25">
      <c r="B78" s="576" t="s">
        <v>857</v>
      </c>
      <c r="C78" s="360"/>
      <c r="D78" s="360"/>
      <c r="E78" s="360"/>
      <c r="F78" s="360"/>
      <c r="G78" s="360"/>
      <c r="H78" s="360"/>
      <c r="I78" s="359" t="s">
        <v>756</v>
      </c>
      <c r="J78" s="360"/>
      <c r="K78" s="360"/>
      <c r="L78" s="360"/>
    </row>
    <row r="79" spans="1:12" x14ac:dyDescent="0.25">
      <c r="B79" s="576" t="s">
        <v>504</v>
      </c>
      <c r="C79" s="360"/>
      <c r="D79" s="360"/>
      <c r="E79" s="360"/>
      <c r="F79" s="360"/>
      <c r="G79" s="360"/>
      <c r="H79" s="360"/>
      <c r="I79" s="359" t="s">
        <v>756</v>
      </c>
      <c r="J79" s="360"/>
      <c r="K79" s="360"/>
      <c r="L79" s="360"/>
    </row>
    <row r="80" spans="1:12" x14ac:dyDescent="0.25">
      <c r="B80" s="576" t="s">
        <v>863</v>
      </c>
      <c r="C80" s="360"/>
      <c r="D80" s="360"/>
      <c r="E80" s="360"/>
      <c r="F80" s="360"/>
      <c r="G80" s="360"/>
      <c r="H80" s="360"/>
      <c r="I80" s="359" t="s">
        <v>756</v>
      </c>
      <c r="J80" s="360"/>
      <c r="K80" s="360"/>
      <c r="L80" s="360"/>
    </row>
    <row r="81" spans="1:12" x14ac:dyDescent="0.25">
      <c r="B81" s="576" t="s">
        <v>845</v>
      </c>
      <c r="C81" s="361"/>
      <c r="D81" s="361"/>
      <c r="E81" s="360"/>
      <c r="F81" s="360"/>
      <c r="G81" s="360"/>
      <c r="H81" s="359" t="s">
        <v>756</v>
      </c>
      <c r="I81" s="360"/>
      <c r="J81" s="360"/>
      <c r="K81" s="360"/>
      <c r="L81" s="360"/>
    </row>
    <row r="82" spans="1:12" x14ac:dyDescent="0.25">
      <c r="B82" s="576" t="s">
        <v>864</v>
      </c>
      <c r="C82" s="360"/>
      <c r="D82" s="360"/>
      <c r="E82" s="360"/>
      <c r="F82" s="360"/>
      <c r="G82" s="360"/>
      <c r="H82" s="360"/>
      <c r="I82" s="359" t="s">
        <v>756</v>
      </c>
      <c r="J82" s="360"/>
      <c r="K82" s="360"/>
      <c r="L82" s="360"/>
    </row>
    <row r="83" spans="1:12" x14ac:dyDescent="0.25">
      <c r="B83" s="576" t="s">
        <v>842</v>
      </c>
      <c r="C83" s="361"/>
      <c r="D83" s="361"/>
      <c r="E83" s="360"/>
      <c r="F83" s="360"/>
      <c r="G83" s="360"/>
      <c r="H83" s="359" t="s">
        <v>756</v>
      </c>
      <c r="I83" s="360"/>
      <c r="J83" s="360"/>
      <c r="K83" s="360"/>
      <c r="L83" s="360"/>
    </row>
    <row r="84" spans="1:12" x14ac:dyDescent="0.25">
      <c r="A84" s="353"/>
      <c r="B84" s="576" t="s">
        <v>796</v>
      </c>
      <c r="C84" s="358"/>
      <c r="D84" s="358"/>
      <c r="E84" s="359" t="s">
        <v>756</v>
      </c>
      <c r="F84" s="358"/>
      <c r="G84" s="358"/>
      <c r="H84" s="358"/>
      <c r="I84" s="358"/>
      <c r="J84" s="358"/>
      <c r="K84" s="358"/>
      <c r="L84" s="358"/>
    </row>
    <row r="85" spans="1:12" x14ac:dyDescent="0.25">
      <c r="B85" s="576" t="s">
        <v>868</v>
      </c>
      <c r="C85" s="360"/>
      <c r="D85" s="360"/>
      <c r="E85" s="360"/>
      <c r="F85" s="360"/>
      <c r="G85" s="360"/>
      <c r="H85" s="360"/>
      <c r="I85" s="359" t="s">
        <v>756</v>
      </c>
      <c r="J85" s="360"/>
      <c r="K85" s="360"/>
      <c r="L85" s="360"/>
    </row>
    <row r="86" spans="1:12" ht="24" x14ac:dyDescent="0.25">
      <c r="B86" s="576" t="s">
        <v>999</v>
      </c>
      <c r="C86" s="360"/>
      <c r="D86" s="360"/>
      <c r="E86" s="358"/>
      <c r="F86" s="358"/>
      <c r="G86" s="358"/>
      <c r="H86" s="358"/>
      <c r="I86" s="358"/>
      <c r="J86" s="359" t="s">
        <v>756</v>
      </c>
      <c r="K86" s="358"/>
      <c r="L86" s="358"/>
    </row>
    <row r="87" spans="1:12" x14ac:dyDescent="0.25">
      <c r="A87" s="353"/>
      <c r="B87" s="576" t="s">
        <v>797</v>
      </c>
      <c r="C87" s="359" t="s">
        <v>756</v>
      </c>
      <c r="D87" s="358"/>
      <c r="E87" s="358"/>
      <c r="F87" s="358"/>
      <c r="G87" s="358"/>
      <c r="H87" s="358"/>
      <c r="I87" s="358"/>
      <c r="J87" s="358"/>
      <c r="K87" s="358"/>
      <c r="L87" s="358"/>
    </row>
    <row r="88" spans="1:12" x14ac:dyDescent="0.25">
      <c r="A88" s="353"/>
      <c r="B88" s="576" t="s">
        <v>798</v>
      </c>
      <c r="C88" s="358"/>
      <c r="D88" s="358"/>
      <c r="E88" s="358"/>
      <c r="F88" s="358"/>
      <c r="G88" s="359" t="s">
        <v>756</v>
      </c>
      <c r="H88" s="358"/>
      <c r="I88" s="358"/>
      <c r="J88" s="358"/>
      <c r="K88" s="358"/>
      <c r="L88" s="358"/>
    </row>
    <row r="89" spans="1:12" ht="24" x14ac:dyDescent="0.25">
      <c r="B89" s="576" t="s">
        <v>875</v>
      </c>
      <c r="C89" s="360"/>
      <c r="D89" s="360"/>
      <c r="E89" s="360"/>
      <c r="F89" s="360"/>
      <c r="G89" s="360"/>
      <c r="H89" s="360"/>
      <c r="I89" s="359" t="s">
        <v>756</v>
      </c>
      <c r="J89" s="360"/>
      <c r="K89" s="360"/>
      <c r="L89" s="360"/>
    </row>
    <row r="90" spans="1:12" x14ac:dyDescent="0.25">
      <c r="B90" s="576" t="s">
        <v>865</v>
      </c>
      <c r="C90" s="360"/>
      <c r="D90" s="360"/>
      <c r="E90" s="360"/>
      <c r="F90" s="360"/>
      <c r="G90" s="360"/>
      <c r="H90" s="360"/>
      <c r="I90" s="359" t="s">
        <v>756</v>
      </c>
      <c r="J90" s="360"/>
      <c r="K90" s="360"/>
      <c r="L90" s="360"/>
    </row>
    <row r="91" spans="1:12" x14ac:dyDescent="0.25">
      <c r="A91" s="353"/>
      <c r="B91" s="576" t="s">
        <v>799</v>
      </c>
      <c r="C91" s="358"/>
      <c r="D91" s="358"/>
      <c r="E91" s="358"/>
      <c r="F91" s="358"/>
      <c r="G91" s="359" t="s">
        <v>756</v>
      </c>
      <c r="H91" s="358"/>
      <c r="I91" s="358"/>
      <c r="J91" s="358"/>
      <c r="K91" s="358"/>
      <c r="L91" s="358"/>
    </row>
    <row r="92" spans="1:12" x14ac:dyDescent="0.25">
      <c r="B92" s="576" t="s">
        <v>860</v>
      </c>
      <c r="C92" s="360"/>
      <c r="D92" s="360"/>
      <c r="E92" s="360"/>
      <c r="F92" s="360"/>
      <c r="G92" s="360"/>
      <c r="H92" s="360"/>
      <c r="I92" s="359" t="s">
        <v>756</v>
      </c>
      <c r="J92" s="360"/>
      <c r="K92" s="360"/>
      <c r="L92" s="360"/>
    </row>
    <row r="93" spans="1:12" ht="24" x14ac:dyDescent="0.25">
      <c r="A93" s="353"/>
      <c r="B93" s="576" t="s">
        <v>800</v>
      </c>
      <c r="C93" s="358"/>
      <c r="D93" s="358"/>
      <c r="E93" s="358"/>
      <c r="F93" s="358"/>
      <c r="G93" s="359" t="s">
        <v>756</v>
      </c>
      <c r="H93" s="358"/>
      <c r="I93" s="358"/>
      <c r="J93" s="358"/>
      <c r="K93" s="358"/>
      <c r="L93" s="358"/>
    </row>
    <row r="94" spans="1:12" x14ac:dyDescent="0.25">
      <c r="A94" s="353"/>
      <c r="B94" s="576" t="s">
        <v>801</v>
      </c>
      <c r="C94" s="358"/>
      <c r="D94" s="358"/>
      <c r="E94" s="358"/>
      <c r="F94" s="358"/>
      <c r="G94" s="359" t="s">
        <v>756</v>
      </c>
      <c r="H94" s="358"/>
      <c r="I94" s="358"/>
      <c r="J94" s="358"/>
      <c r="K94" s="358"/>
      <c r="L94" s="358"/>
    </row>
    <row r="95" spans="1:12" x14ac:dyDescent="0.25">
      <c r="A95" s="353"/>
      <c r="B95" s="576" t="s">
        <v>802</v>
      </c>
      <c r="C95" s="358"/>
      <c r="D95" s="358"/>
      <c r="E95" s="358"/>
      <c r="F95" s="358"/>
      <c r="G95" s="359" t="s">
        <v>756</v>
      </c>
      <c r="H95" s="358"/>
      <c r="I95" s="358"/>
      <c r="J95" s="358"/>
      <c r="K95" s="358"/>
      <c r="L95" s="358"/>
    </row>
    <row r="96" spans="1:12" x14ac:dyDescent="0.25">
      <c r="A96" s="353"/>
      <c r="B96" s="576" t="s">
        <v>803</v>
      </c>
      <c r="C96" s="358"/>
      <c r="D96" s="358"/>
      <c r="E96" s="358"/>
      <c r="F96" s="359" t="s">
        <v>756</v>
      </c>
      <c r="G96" s="359" t="s">
        <v>756</v>
      </c>
      <c r="H96" s="358"/>
      <c r="I96" s="358"/>
      <c r="J96" s="358"/>
      <c r="K96" s="358"/>
      <c r="L96" s="358"/>
    </row>
    <row r="97" spans="1:12" x14ac:dyDescent="0.25">
      <c r="A97" s="353"/>
      <c r="B97" s="576" t="s">
        <v>804</v>
      </c>
      <c r="C97" s="358"/>
      <c r="D97" s="358"/>
      <c r="E97" s="358"/>
      <c r="F97" s="358"/>
      <c r="G97" s="359" t="s">
        <v>756</v>
      </c>
      <c r="H97" s="358"/>
      <c r="I97" s="358"/>
      <c r="J97" s="358"/>
      <c r="K97" s="358"/>
      <c r="L97" s="358"/>
    </row>
    <row r="98" spans="1:12" x14ac:dyDescent="0.25">
      <c r="A98" s="353"/>
      <c r="B98" s="576" t="s">
        <v>1000</v>
      </c>
      <c r="C98" s="358"/>
      <c r="D98" s="358"/>
      <c r="E98" s="358"/>
      <c r="F98" s="358"/>
      <c r="G98" s="359" t="s">
        <v>756</v>
      </c>
      <c r="H98" s="358"/>
      <c r="I98" s="358"/>
      <c r="J98" s="358"/>
      <c r="K98" s="358"/>
      <c r="L98" s="358"/>
    </row>
    <row r="99" spans="1:12" x14ac:dyDescent="0.25">
      <c r="A99" s="353"/>
      <c r="B99" s="576" t="s">
        <v>805</v>
      </c>
      <c r="C99" s="359" t="s">
        <v>756</v>
      </c>
      <c r="D99" s="363"/>
      <c r="E99" s="358"/>
      <c r="F99" s="358"/>
      <c r="G99" s="358"/>
      <c r="H99" s="358"/>
      <c r="I99" s="358"/>
      <c r="J99" s="358"/>
      <c r="K99" s="358"/>
      <c r="L99" s="358"/>
    </row>
    <row r="100" spans="1:12" ht="24" x14ac:dyDescent="0.25">
      <c r="A100" s="353"/>
      <c r="B100" s="576" t="s">
        <v>776</v>
      </c>
      <c r="C100" s="358"/>
      <c r="D100" s="358"/>
      <c r="E100" s="358"/>
      <c r="F100" s="358"/>
      <c r="G100" s="359" t="s">
        <v>756</v>
      </c>
      <c r="H100" s="358"/>
      <c r="I100" s="358"/>
      <c r="J100" s="358"/>
      <c r="K100" s="358"/>
      <c r="L100" s="358"/>
    </row>
    <row r="101" spans="1:12" x14ac:dyDescent="0.25">
      <c r="A101" s="353"/>
      <c r="B101" s="576" t="s">
        <v>877</v>
      </c>
      <c r="C101" s="358"/>
      <c r="D101" s="358"/>
      <c r="E101" s="358"/>
      <c r="F101" s="358"/>
      <c r="G101" s="359" t="s">
        <v>756</v>
      </c>
      <c r="H101" s="358"/>
      <c r="I101" s="358"/>
      <c r="J101" s="358"/>
      <c r="K101" s="358"/>
      <c r="L101" s="358"/>
    </row>
    <row r="102" spans="1:12" x14ac:dyDescent="0.25">
      <c r="A102" s="353"/>
      <c r="B102" s="576" t="s">
        <v>806</v>
      </c>
      <c r="C102" s="358"/>
      <c r="D102" s="358"/>
      <c r="E102" s="358"/>
      <c r="F102" s="359" t="s">
        <v>756</v>
      </c>
      <c r="G102" s="359" t="s">
        <v>756</v>
      </c>
      <c r="H102" s="358"/>
      <c r="I102" s="358"/>
      <c r="J102" s="358"/>
      <c r="K102" s="358"/>
      <c r="L102" s="358"/>
    </row>
    <row r="103" spans="1:12" x14ac:dyDescent="0.25">
      <c r="A103" s="353"/>
      <c r="B103" s="576" t="s">
        <v>775</v>
      </c>
      <c r="C103" s="358"/>
      <c r="D103" s="358"/>
      <c r="E103" s="358"/>
      <c r="F103" s="359" t="s">
        <v>756</v>
      </c>
      <c r="G103" s="359" t="s">
        <v>756</v>
      </c>
      <c r="H103" s="358"/>
      <c r="I103" s="358"/>
      <c r="J103" s="358"/>
      <c r="K103" s="358"/>
      <c r="L103" s="358"/>
    </row>
    <row r="104" spans="1:12" x14ac:dyDescent="0.25">
      <c r="A104" s="353"/>
      <c r="B104" s="576" t="s">
        <v>770</v>
      </c>
      <c r="C104" s="358"/>
      <c r="D104" s="358"/>
      <c r="E104" s="358"/>
      <c r="F104" s="359" t="s">
        <v>756</v>
      </c>
      <c r="G104" s="359" t="s">
        <v>756</v>
      </c>
      <c r="H104" s="358"/>
      <c r="I104" s="358"/>
      <c r="J104" s="358"/>
      <c r="K104" s="358"/>
      <c r="L104" s="358"/>
    </row>
    <row r="105" spans="1:12" ht="24" x14ac:dyDescent="0.25">
      <c r="B105" s="576" t="s">
        <v>833</v>
      </c>
      <c r="C105" s="360"/>
      <c r="D105" s="360"/>
      <c r="E105" s="360"/>
      <c r="F105" s="360"/>
      <c r="G105" s="360"/>
      <c r="H105" s="360"/>
      <c r="I105" s="360"/>
      <c r="J105" s="359" t="s">
        <v>756</v>
      </c>
      <c r="K105" s="360"/>
      <c r="L105" s="360"/>
    </row>
    <row r="106" spans="1:12" x14ac:dyDescent="0.25">
      <c r="B106" s="576" t="s">
        <v>506</v>
      </c>
      <c r="C106" s="360"/>
      <c r="D106" s="360"/>
      <c r="E106" s="360"/>
      <c r="F106" s="360"/>
      <c r="G106" s="360"/>
      <c r="H106" s="360"/>
      <c r="I106" s="359" t="s">
        <v>756</v>
      </c>
      <c r="J106" s="360"/>
      <c r="K106" s="360"/>
      <c r="L106" s="360"/>
    </row>
    <row r="107" spans="1:12" x14ac:dyDescent="0.25">
      <c r="B107" s="576" t="s">
        <v>889</v>
      </c>
      <c r="C107" s="360"/>
      <c r="D107" s="358"/>
      <c r="E107" s="358"/>
      <c r="F107" s="358"/>
      <c r="G107" s="358"/>
      <c r="H107" s="358"/>
      <c r="I107" s="358"/>
      <c r="J107" s="359" t="s">
        <v>756</v>
      </c>
      <c r="K107" s="358"/>
      <c r="L107" s="358"/>
    </row>
    <row r="108" spans="1:12" x14ac:dyDescent="0.25">
      <c r="B108" s="576" t="s">
        <v>888</v>
      </c>
      <c r="C108" s="360"/>
      <c r="D108" s="358"/>
      <c r="E108" s="358"/>
      <c r="F108" s="358"/>
      <c r="G108" s="358"/>
      <c r="H108" s="358"/>
      <c r="I108" s="358"/>
      <c r="J108" s="359" t="s">
        <v>756</v>
      </c>
      <c r="K108" s="358"/>
      <c r="L108" s="358"/>
    </row>
    <row r="109" spans="1:12" ht="24" x14ac:dyDescent="0.25">
      <c r="B109" s="576" t="s">
        <v>824</v>
      </c>
      <c r="C109" s="360"/>
      <c r="D109" s="358"/>
      <c r="E109" s="358"/>
      <c r="F109" s="358"/>
      <c r="G109" s="358"/>
      <c r="H109" s="358"/>
      <c r="I109" s="358"/>
      <c r="J109" s="359" t="s">
        <v>756</v>
      </c>
      <c r="K109" s="358"/>
      <c r="L109" s="358"/>
    </row>
    <row r="110" spans="1:12" x14ac:dyDescent="0.25">
      <c r="B110" s="576" t="s">
        <v>834</v>
      </c>
      <c r="C110" s="360"/>
      <c r="D110" s="360"/>
      <c r="E110" s="360"/>
      <c r="F110" s="360"/>
      <c r="G110" s="360"/>
      <c r="H110" s="360"/>
      <c r="I110" s="360"/>
      <c r="J110" s="359" t="s">
        <v>756</v>
      </c>
      <c r="K110" s="360"/>
      <c r="L110" s="360"/>
    </row>
    <row r="111" spans="1:12" ht="24" x14ac:dyDescent="0.25">
      <c r="B111" s="576" t="s">
        <v>835</v>
      </c>
      <c r="C111" s="360"/>
      <c r="D111" s="360"/>
      <c r="E111" s="360"/>
      <c r="F111" s="360"/>
      <c r="G111" s="360"/>
      <c r="H111" s="360"/>
      <c r="I111" s="360"/>
      <c r="J111" s="359" t="s">
        <v>756</v>
      </c>
      <c r="K111" s="360"/>
      <c r="L111" s="360"/>
    </row>
    <row r="112" spans="1:12" x14ac:dyDescent="0.25">
      <c r="B112" s="576" t="s">
        <v>892</v>
      </c>
      <c r="C112" s="360"/>
      <c r="D112" s="358"/>
      <c r="E112" s="358"/>
      <c r="F112" s="358"/>
      <c r="G112" s="358"/>
      <c r="H112" s="358"/>
      <c r="I112" s="358"/>
      <c r="J112" s="359" t="s">
        <v>756</v>
      </c>
      <c r="K112" s="358"/>
      <c r="L112" s="358"/>
    </row>
    <row r="113" spans="1:12" ht="24" x14ac:dyDescent="0.25">
      <c r="B113" s="576" t="s">
        <v>832</v>
      </c>
      <c r="C113" s="360"/>
      <c r="D113" s="360"/>
      <c r="E113" s="360"/>
      <c r="F113" s="360"/>
      <c r="G113" s="360"/>
      <c r="H113" s="360"/>
      <c r="I113" s="360"/>
      <c r="J113" s="359" t="s">
        <v>756</v>
      </c>
      <c r="K113" s="360"/>
      <c r="L113" s="360"/>
    </row>
    <row r="114" spans="1:12" x14ac:dyDescent="0.25">
      <c r="B114" s="576" t="s">
        <v>825</v>
      </c>
      <c r="C114" s="360"/>
      <c r="D114" s="358"/>
      <c r="E114" s="358"/>
      <c r="F114" s="358"/>
      <c r="G114" s="358"/>
      <c r="H114" s="358"/>
      <c r="I114" s="358"/>
      <c r="J114" s="359" t="s">
        <v>756</v>
      </c>
      <c r="K114" s="358"/>
      <c r="L114" s="358"/>
    </row>
    <row r="115" spans="1:12" x14ac:dyDescent="0.25">
      <c r="B115" s="576" t="s">
        <v>858</v>
      </c>
      <c r="C115" s="360"/>
      <c r="D115" s="360"/>
      <c r="E115" s="360"/>
      <c r="F115" s="360"/>
      <c r="G115" s="360"/>
      <c r="H115" s="360"/>
      <c r="I115" s="359" t="s">
        <v>756</v>
      </c>
      <c r="J115" s="360"/>
      <c r="K115" s="360"/>
      <c r="L115" s="360"/>
    </row>
    <row r="116" spans="1:12" ht="24" x14ac:dyDescent="0.25">
      <c r="B116" s="576" t="s">
        <v>852</v>
      </c>
      <c r="C116" s="361"/>
      <c r="D116" s="361"/>
      <c r="E116" s="360"/>
      <c r="F116" s="360"/>
      <c r="G116" s="360"/>
      <c r="H116" s="359" t="s">
        <v>756</v>
      </c>
      <c r="I116" s="360"/>
      <c r="J116" s="360"/>
      <c r="K116" s="360"/>
      <c r="L116" s="360"/>
    </row>
    <row r="117" spans="1:12" x14ac:dyDescent="0.25">
      <c r="B117" s="576" t="s">
        <v>898</v>
      </c>
      <c r="C117" s="361"/>
      <c r="D117" s="361"/>
      <c r="E117" s="360"/>
      <c r="F117" s="360"/>
      <c r="G117" s="360"/>
      <c r="H117" s="359" t="s">
        <v>756</v>
      </c>
      <c r="I117" s="360"/>
      <c r="J117" s="360"/>
      <c r="K117" s="360"/>
      <c r="L117" s="360"/>
    </row>
    <row r="118" spans="1:12" x14ac:dyDescent="0.25">
      <c r="B118" s="576" t="s">
        <v>838</v>
      </c>
      <c r="C118" s="361"/>
      <c r="D118" s="361"/>
      <c r="E118" s="360"/>
      <c r="F118" s="360"/>
      <c r="G118" s="360"/>
      <c r="H118" s="359" t="s">
        <v>756</v>
      </c>
      <c r="I118" s="360"/>
      <c r="J118" s="360"/>
      <c r="K118" s="360"/>
      <c r="L118" s="360"/>
    </row>
    <row r="119" spans="1:12" x14ac:dyDescent="0.25">
      <c r="A119" s="353"/>
      <c r="B119" s="576" t="s">
        <v>807</v>
      </c>
      <c r="C119" s="358"/>
      <c r="D119" s="358"/>
      <c r="E119" s="358"/>
      <c r="F119" s="358"/>
      <c r="G119" s="359" t="s">
        <v>756</v>
      </c>
      <c r="H119" s="358"/>
      <c r="I119" s="358"/>
      <c r="J119" s="358"/>
      <c r="K119" s="358"/>
      <c r="L119" s="358"/>
    </row>
    <row r="120" spans="1:12" x14ac:dyDescent="0.25">
      <c r="B120" s="576" t="s">
        <v>859</v>
      </c>
      <c r="C120" s="360"/>
      <c r="D120" s="360"/>
      <c r="E120" s="360"/>
      <c r="F120" s="360"/>
      <c r="G120" s="360"/>
      <c r="H120" s="360"/>
      <c r="I120" s="359" t="s">
        <v>756</v>
      </c>
      <c r="J120" s="360"/>
      <c r="K120" s="360"/>
      <c r="L120" s="360"/>
    </row>
    <row r="121" spans="1:12" ht="24" x14ac:dyDescent="0.25">
      <c r="A121" s="353"/>
      <c r="B121" s="576" t="s">
        <v>808</v>
      </c>
      <c r="C121" s="358"/>
      <c r="D121" s="358"/>
      <c r="E121" s="358"/>
      <c r="F121" s="359" t="s">
        <v>756</v>
      </c>
      <c r="G121" s="359" t="s">
        <v>756</v>
      </c>
      <c r="H121" s="358"/>
      <c r="I121" s="358"/>
      <c r="J121" s="358"/>
      <c r="K121" s="358"/>
      <c r="L121" s="358"/>
    </row>
    <row r="122" spans="1:12" x14ac:dyDescent="0.25">
      <c r="B122" s="576" t="s">
        <v>873</v>
      </c>
      <c r="C122" s="360"/>
      <c r="D122" s="360"/>
      <c r="E122" s="360"/>
      <c r="F122" s="360"/>
      <c r="G122" s="360"/>
      <c r="H122" s="360"/>
      <c r="I122" s="359" t="s">
        <v>756</v>
      </c>
      <c r="J122" s="360"/>
      <c r="K122" s="360"/>
      <c r="L122" s="360"/>
    </row>
    <row r="123" spans="1:12" x14ac:dyDescent="0.25">
      <c r="B123" s="576" t="s">
        <v>872</v>
      </c>
      <c r="C123" s="360"/>
      <c r="D123" s="360"/>
      <c r="E123" s="360"/>
      <c r="F123" s="360"/>
      <c r="G123" s="360"/>
      <c r="H123" s="360"/>
      <c r="I123" s="359" t="s">
        <v>756</v>
      </c>
      <c r="J123" s="360"/>
      <c r="K123" s="360"/>
      <c r="L123" s="360"/>
    </row>
    <row r="124" spans="1:12" ht="24" x14ac:dyDescent="0.25">
      <c r="A124" s="353"/>
      <c r="B124" s="576" t="s">
        <v>809</v>
      </c>
      <c r="C124" s="358"/>
      <c r="D124" s="358"/>
      <c r="E124" s="359" t="s">
        <v>756</v>
      </c>
      <c r="F124" s="358"/>
      <c r="G124" s="358"/>
      <c r="H124" s="358"/>
      <c r="I124" s="358"/>
      <c r="J124" s="358"/>
      <c r="K124" s="358"/>
      <c r="L124" s="358"/>
    </row>
    <row r="125" spans="1:12" x14ac:dyDescent="0.25">
      <c r="A125" s="353"/>
      <c r="B125" s="576" t="s">
        <v>810</v>
      </c>
      <c r="C125" s="358"/>
      <c r="D125" s="358"/>
      <c r="E125" s="359" t="s">
        <v>756</v>
      </c>
      <c r="F125" s="358"/>
      <c r="G125" s="358"/>
      <c r="H125" s="358"/>
      <c r="I125" s="358"/>
      <c r="J125" s="358"/>
      <c r="K125" s="358"/>
      <c r="L125" s="358"/>
    </row>
    <row r="126" spans="1:12" ht="24" x14ac:dyDescent="0.25">
      <c r="A126" s="353"/>
      <c r="B126" s="576" t="s">
        <v>811</v>
      </c>
      <c r="C126" s="358"/>
      <c r="D126" s="358"/>
      <c r="E126" s="359" t="s">
        <v>756</v>
      </c>
      <c r="F126" s="358"/>
      <c r="G126" s="358"/>
      <c r="H126" s="358"/>
      <c r="I126" s="358"/>
      <c r="J126" s="358"/>
      <c r="K126" s="358"/>
      <c r="L126" s="358"/>
    </row>
    <row r="127" spans="1:12" ht="24" x14ac:dyDescent="0.25">
      <c r="B127" s="576" t="s">
        <v>851</v>
      </c>
      <c r="C127" s="361"/>
      <c r="D127" s="361"/>
      <c r="E127" s="360"/>
      <c r="F127" s="360"/>
      <c r="G127" s="360"/>
      <c r="H127" s="359" t="s">
        <v>756</v>
      </c>
      <c r="I127" s="360"/>
      <c r="J127" s="360"/>
      <c r="K127" s="360"/>
      <c r="L127" s="360"/>
    </row>
    <row r="128" spans="1:12" ht="24" x14ac:dyDescent="0.25">
      <c r="B128" s="576" t="s">
        <v>830</v>
      </c>
      <c r="C128" s="360"/>
      <c r="D128" s="360"/>
      <c r="E128" s="360"/>
      <c r="F128" s="360"/>
      <c r="G128" s="360"/>
      <c r="H128" s="360"/>
      <c r="I128" s="360"/>
      <c r="J128" s="359" t="s">
        <v>756</v>
      </c>
      <c r="K128" s="360"/>
      <c r="L128" s="360"/>
    </row>
    <row r="129" spans="1:12" ht="36" x14ac:dyDescent="0.25">
      <c r="B129" s="576" t="s">
        <v>893</v>
      </c>
      <c r="C129" s="360"/>
      <c r="D129" s="360"/>
      <c r="E129" s="358"/>
      <c r="F129" s="358"/>
      <c r="G129" s="358"/>
      <c r="H129" s="358"/>
      <c r="I129" s="358"/>
      <c r="J129" s="359" t="s">
        <v>756</v>
      </c>
      <c r="K129" s="358"/>
      <c r="L129" s="358"/>
    </row>
    <row r="130" spans="1:12" x14ac:dyDescent="0.25">
      <c r="B130" s="576" t="s">
        <v>869</v>
      </c>
      <c r="C130" s="360"/>
      <c r="D130" s="360"/>
      <c r="E130" s="360"/>
      <c r="F130" s="360"/>
      <c r="G130" s="360"/>
      <c r="H130" s="360"/>
      <c r="I130" s="359" t="s">
        <v>756</v>
      </c>
      <c r="J130" s="360"/>
      <c r="K130" s="360"/>
      <c r="L130" s="360"/>
    </row>
    <row r="131" spans="1:12" ht="36" x14ac:dyDescent="0.25">
      <c r="B131" s="576" t="s">
        <v>856</v>
      </c>
      <c r="C131" s="360"/>
      <c r="D131" s="360"/>
      <c r="E131" s="360"/>
      <c r="F131" s="360"/>
      <c r="G131" s="360"/>
      <c r="H131" s="360"/>
      <c r="I131" s="359" t="s">
        <v>756</v>
      </c>
      <c r="J131" s="360"/>
      <c r="K131" s="360"/>
      <c r="L131" s="360"/>
    </row>
    <row r="132" spans="1:12" ht="24" x14ac:dyDescent="0.25">
      <c r="A132" s="353"/>
      <c r="B132" s="576" t="s">
        <v>887</v>
      </c>
      <c r="C132" s="358"/>
      <c r="D132" s="358"/>
      <c r="E132" s="358"/>
      <c r="F132" s="358"/>
      <c r="G132" s="359" t="s">
        <v>756</v>
      </c>
      <c r="H132" s="358"/>
      <c r="I132" s="358"/>
      <c r="J132" s="358"/>
      <c r="K132" s="358"/>
      <c r="L132" s="358"/>
    </row>
    <row r="133" spans="1:12" ht="24" x14ac:dyDescent="0.25">
      <c r="A133" s="353"/>
      <c r="B133" s="576" t="s">
        <v>812</v>
      </c>
      <c r="C133" s="359" t="s">
        <v>756</v>
      </c>
      <c r="D133" s="358"/>
      <c r="E133" s="358"/>
      <c r="F133" s="358"/>
      <c r="G133" s="358"/>
      <c r="H133" s="358"/>
      <c r="I133" s="358"/>
      <c r="J133" s="358"/>
      <c r="K133" s="358"/>
      <c r="L133" s="358"/>
    </row>
    <row r="134" spans="1:12" x14ac:dyDescent="0.25">
      <c r="A134" s="353"/>
      <c r="B134" s="576" t="s">
        <v>813</v>
      </c>
      <c r="C134" s="359" t="s">
        <v>756</v>
      </c>
      <c r="D134" s="358"/>
      <c r="E134" s="358"/>
      <c r="F134" s="358"/>
      <c r="G134" s="358"/>
      <c r="H134" s="358"/>
      <c r="I134" s="358"/>
      <c r="J134" s="358"/>
      <c r="K134" s="358"/>
      <c r="L134" s="358"/>
    </row>
    <row r="135" spans="1:12" x14ac:dyDescent="0.25">
      <c r="A135" s="353"/>
      <c r="B135" s="576" t="s">
        <v>814</v>
      </c>
      <c r="C135" s="358"/>
      <c r="D135" s="358"/>
      <c r="E135" s="358"/>
      <c r="F135" s="358"/>
      <c r="G135" s="359" t="s">
        <v>756</v>
      </c>
      <c r="H135" s="358"/>
      <c r="I135" s="358"/>
      <c r="J135" s="358"/>
      <c r="K135" s="358"/>
      <c r="L135" s="358"/>
    </row>
    <row r="136" spans="1:12" ht="36" x14ac:dyDescent="0.25">
      <c r="A136" s="353"/>
      <c r="B136" s="576" t="s">
        <v>815</v>
      </c>
      <c r="C136" s="358"/>
      <c r="D136" s="358"/>
      <c r="E136" s="358"/>
      <c r="F136" s="358"/>
      <c r="G136" s="359" t="s">
        <v>756</v>
      </c>
      <c r="H136" s="358"/>
      <c r="I136" s="358"/>
      <c r="J136" s="358"/>
      <c r="K136" s="358"/>
      <c r="L136" s="358"/>
    </row>
    <row r="137" spans="1:12" x14ac:dyDescent="0.25">
      <c r="B137" s="576" t="s">
        <v>891</v>
      </c>
      <c r="C137" s="360"/>
      <c r="D137" s="358"/>
      <c r="E137" s="358"/>
      <c r="F137" s="358"/>
      <c r="G137" s="358"/>
      <c r="H137" s="358"/>
      <c r="I137" s="358"/>
      <c r="J137" s="359" t="s">
        <v>756</v>
      </c>
      <c r="K137" s="358"/>
      <c r="L137" s="358"/>
    </row>
    <row r="138" spans="1:12" x14ac:dyDescent="0.25">
      <c r="B138" s="576" t="s">
        <v>897</v>
      </c>
      <c r="C138" s="361"/>
      <c r="D138" s="361"/>
      <c r="E138" s="360"/>
      <c r="F138" s="360"/>
      <c r="G138" s="360"/>
      <c r="H138" s="359" t="s">
        <v>756</v>
      </c>
      <c r="I138" s="360"/>
      <c r="J138" s="360"/>
      <c r="K138" s="360"/>
      <c r="L138" s="360"/>
    </row>
    <row r="139" spans="1:12" x14ac:dyDescent="0.25">
      <c r="B139" s="576" t="s">
        <v>896</v>
      </c>
      <c r="C139" s="364"/>
      <c r="D139" s="364"/>
      <c r="E139" s="360"/>
      <c r="F139" s="360"/>
      <c r="G139" s="360"/>
      <c r="H139" s="359" t="s">
        <v>756</v>
      </c>
      <c r="I139" s="360"/>
      <c r="J139" s="360"/>
      <c r="K139" s="360"/>
      <c r="L139" s="360"/>
    </row>
    <row r="140" spans="1:12" ht="24" x14ac:dyDescent="0.25">
      <c r="B140" s="576" t="s">
        <v>849</v>
      </c>
      <c r="C140" s="361"/>
      <c r="D140" s="361"/>
      <c r="E140" s="360"/>
      <c r="F140" s="360"/>
      <c r="G140" s="360"/>
      <c r="H140" s="359" t="s">
        <v>756</v>
      </c>
      <c r="I140" s="360"/>
      <c r="J140" s="360"/>
      <c r="K140" s="360"/>
      <c r="L140" s="360"/>
    </row>
    <row r="141" spans="1:12" x14ac:dyDescent="0.25">
      <c r="B141" s="576" t="s">
        <v>823</v>
      </c>
      <c r="C141" s="360"/>
      <c r="D141" s="358"/>
      <c r="E141" s="358"/>
      <c r="F141" s="358"/>
      <c r="G141" s="358"/>
      <c r="H141" s="358"/>
      <c r="I141" s="358"/>
      <c r="J141" s="359" t="s">
        <v>756</v>
      </c>
      <c r="K141" s="358"/>
      <c r="L141" s="358"/>
    </row>
    <row r="142" spans="1:12" ht="24" x14ac:dyDescent="0.25">
      <c r="A142" s="353"/>
      <c r="B142" s="576" t="s">
        <v>816</v>
      </c>
      <c r="C142" s="358"/>
      <c r="D142" s="358"/>
      <c r="E142" s="358"/>
      <c r="F142" s="358"/>
      <c r="G142" s="359" t="s">
        <v>756</v>
      </c>
      <c r="H142" s="358"/>
      <c r="I142" s="358"/>
      <c r="J142" s="358"/>
      <c r="K142" s="358"/>
      <c r="L142" s="358"/>
    </row>
    <row r="143" spans="1:12" x14ac:dyDescent="0.25">
      <c r="A143" s="353"/>
      <c r="B143" s="576" t="s">
        <v>817</v>
      </c>
      <c r="C143" s="358"/>
      <c r="D143" s="359" t="s">
        <v>756</v>
      </c>
      <c r="E143" s="358"/>
      <c r="F143" s="358"/>
      <c r="G143" s="358"/>
      <c r="H143" s="358"/>
      <c r="I143" s="358"/>
      <c r="J143" s="358"/>
      <c r="K143" s="358"/>
      <c r="L143" s="358"/>
    </row>
    <row r="144" spans="1:12" x14ac:dyDescent="0.25">
      <c r="B144" s="576" t="s">
        <v>850</v>
      </c>
      <c r="C144" s="361"/>
      <c r="D144" s="361"/>
      <c r="E144" s="360"/>
      <c r="F144" s="360"/>
      <c r="G144" s="360"/>
      <c r="H144" s="359" t="s">
        <v>756</v>
      </c>
      <c r="I144" s="360"/>
      <c r="J144" s="360"/>
      <c r="K144" s="360"/>
      <c r="L144" s="360"/>
    </row>
    <row r="145" spans="1:12" ht="24" x14ac:dyDescent="0.25">
      <c r="A145" s="353"/>
      <c r="B145" s="576" t="s">
        <v>818</v>
      </c>
      <c r="C145" s="358"/>
      <c r="D145" s="358"/>
      <c r="E145" s="358"/>
      <c r="F145" s="359" t="s">
        <v>756</v>
      </c>
      <c r="G145" s="359" t="s">
        <v>756</v>
      </c>
      <c r="H145" s="358"/>
      <c r="I145" s="358"/>
      <c r="J145" s="358"/>
      <c r="K145" s="358"/>
      <c r="L145" s="358"/>
    </row>
    <row r="146" spans="1:12" x14ac:dyDescent="0.25">
      <c r="B146" s="576" t="s">
        <v>861</v>
      </c>
      <c r="C146" s="360"/>
      <c r="D146" s="360"/>
      <c r="E146" s="360"/>
      <c r="F146" s="360"/>
      <c r="G146" s="360"/>
      <c r="H146" s="360"/>
      <c r="I146" s="359" t="s">
        <v>756</v>
      </c>
      <c r="J146" s="360"/>
      <c r="K146" s="360"/>
      <c r="L146" s="360"/>
    </row>
    <row r="147" spans="1:12" ht="24" x14ac:dyDescent="0.25">
      <c r="A147" s="353"/>
      <c r="B147" s="576" t="s">
        <v>819</v>
      </c>
      <c r="C147" s="358"/>
      <c r="D147" s="358"/>
      <c r="E147" s="358"/>
      <c r="F147" s="359" t="s">
        <v>756</v>
      </c>
      <c r="G147" s="359" t="s">
        <v>756</v>
      </c>
      <c r="H147" s="358"/>
      <c r="I147" s="358"/>
      <c r="J147" s="358"/>
      <c r="K147" s="358"/>
      <c r="L147" s="358"/>
    </row>
  </sheetData>
  <sheetProtection sheet="1" objects="1" scenarios="1"/>
  <autoFilter ref="A5:L147" xr:uid="{E46D98F9-E2EB-41B6-8181-E8E833487977}">
    <filterColumn colId="6">
      <customFilters>
        <customFilter operator="notEqual" val=" "/>
      </customFilters>
    </filterColumn>
    <sortState xmlns:xlrd2="http://schemas.microsoft.com/office/spreadsheetml/2017/richdata2" ref="A6:L147">
      <sortCondition ref="B5:B147"/>
    </sortState>
  </autoFilter>
  <mergeCells count="1">
    <mergeCell ref="C4:L4"/>
  </mergeCells>
  <hyperlinks>
    <hyperlink ref="C52" location="'7a) Fin Assistance at Cost'!B6" display="YES" xr:uid="{3F16A36A-9D85-40FD-9326-611CEC81F6B5}"/>
    <hyperlink ref="C7:C14" location="'7a) Fin Assistance at Cost'!B6" display="YES" xr:uid="{57F193E1-BA58-4BCF-B7DC-8FA08699F992}"/>
    <hyperlink ref="D74" location="'7b) Medicaid'!B7" display="YES" xr:uid="{2E7FF5CF-718D-4EB1-A55C-989BD4E31464}"/>
    <hyperlink ref="D16:D19" location="'7b) Medicaid'!B7" display="YES" xr:uid="{066495F4-8A4C-4146-85AB-6BD3331A2FBF}"/>
    <hyperlink ref="E125" location="'7c) Means Tested Programs'!B5" display="YES" xr:uid="{DB3B62D4-7947-48F8-930B-BDBD8C50079E}"/>
    <hyperlink ref="E21:E24" location="'7c) Means Tested Programs'!B5" display="YES" xr:uid="{D86B3029-1582-40A4-A6B3-E13679BDF406}"/>
    <hyperlink ref="G25" location="'7e) CHIS and CBO'!A1" display="YES" xr:uid="{193322CC-5168-4FC9-9AE8-DBF2F5DDFAED}"/>
    <hyperlink ref="G26:G75" location="'7e) CHIS and CBO'!A1" display="YES" xr:uid="{33497E60-E3B2-43AA-9FF6-7EB2EA0FF560}"/>
    <hyperlink ref="F96" location="'7e) CHIS and CBO'!A1" display="YES" xr:uid="{CED3658D-0EF2-4B99-A3F2-89205D8695F9}"/>
    <hyperlink ref="F102" location="'7e) CHIS and CBO'!A1" display="YES" xr:uid="{6075371D-A653-4757-B5F9-69D3D40EB01D}"/>
    <hyperlink ref="F40" location="'7e) CHIS and CBO'!A1" display="YES" xr:uid="{1D573476-09A7-4D73-A501-9F6B7CC82AE0}"/>
    <hyperlink ref="F103" location="'7e) CHIS and CBO'!A1" display="YES" xr:uid="{C3A592E6-A851-4773-920A-912A6F8CCE1A}"/>
    <hyperlink ref="F31" location="'7e) CHIS and CBO'!A1" display="YES" xr:uid="{5FE081BE-78BA-457A-83CE-214B7FFFABA9}"/>
    <hyperlink ref="F104" location="'7e) CHIS and CBO'!A1" display="YES" xr:uid="{2D0831C3-8490-43DB-8F5F-07ACF188BBCE}"/>
    <hyperlink ref="F121" location="'7e) CHIS and CBO'!A1" display="YES" xr:uid="{4E5DEBBD-A1BD-4ECC-BD19-F001E7670327}"/>
    <hyperlink ref="F24" location="'7e) CHIS and CBO'!A1" display="YES" xr:uid="{7FA3E5D9-C145-48D1-849F-DDFF588C3D53}"/>
    <hyperlink ref="F145" location="'7e) CHIS and CBO'!A1" display="YES" xr:uid="{DB92E36F-15FE-4C71-875C-60D44D85A744}"/>
    <hyperlink ref="F14" location="'7e) CHIS and CBO'!A1" display="YES" xr:uid="{3DACA5F1-50B3-46EE-B2F8-48D24F0CBD6A}"/>
    <hyperlink ref="F28" location="'7e) CHIS and CBO'!A1" display="YES" xr:uid="{CE5515B3-6574-4686-B414-1335C41DC72F}"/>
    <hyperlink ref="F147" location="'7e) CHIS and CBO'!A1" display="YES" xr:uid="{379EBAFF-989D-48B2-B9F6-B8DDE511B2EA}"/>
    <hyperlink ref="F76" location="'7e) CHIS and CBO'!A1" display="YES" xr:uid="{7AE1DB2E-0E45-455E-873B-9F440D6E953C}"/>
    <hyperlink ref="J56" location="'7h) Research'!B7" display="YES" xr:uid="{377E7485-7A24-4DAD-8B61-4B4F0F5DE726}"/>
    <hyperlink ref="J76:J100" location="'7h) Research'!B7" display="YES" xr:uid="{11F10CBA-971C-442E-BADA-A93A31523D87}"/>
    <hyperlink ref="H24" location="'7f) Health Professional Ed.'!C6" display="YES" xr:uid="{A83162BF-6EA9-4F3F-8FF0-0C103989B40E}"/>
    <hyperlink ref="H101:H120" location="'7f) Health Professional Ed.'!C6" display="YES" xr:uid="{AE161677-074C-4BB6-B75E-5F7955207AA2}"/>
    <hyperlink ref="I21" location="'7g) Subsidized Health Svcs'!B6" display="YES" xr:uid="{51648377-6E18-4318-BE22-9E75ED299219}"/>
    <hyperlink ref="I121:I147" location="'7g) Subsidized Health Svcs'!B6" display="YES" xr:uid="{D9B6A08B-E8F6-4C50-8A39-6452473E3A62}"/>
  </hyperlinks>
  <pageMargins left="0.7" right="0.7" top="0.75" bottom="0.75" header="0.3" footer="0.3"/>
  <pageSetup orientation="portrait"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35FC9-883A-4132-87F2-84F2FB5D2D1A}">
  <sheetPr codeName="Sheet30">
    <tabColor rgb="FFFFFF00"/>
  </sheetPr>
  <dimension ref="A1:J114"/>
  <sheetViews>
    <sheetView showGridLines="0" showRowColHeaders="0" workbookViewId="0">
      <pane xSplit="2" ySplit="5" topLeftCell="C6" activePane="bottomRight" state="frozen"/>
      <selection pane="topRight" activeCell="C1" sqref="C1"/>
      <selection pane="bottomLeft" activeCell="A8" sqref="A8"/>
      <selection pane="bottomRight" activeCell="C6" sqref="C6"/>
    </sheetView>
  </sheetViews>
  <sheetFormatPr defaultColWidth="8.7109375" defaultRowHeight="15" x14ac:dyDescent="0.25"/>
  <cols>
    <col min="1" max="1" width="1.5703125" style="348" customWidth="1"/>
    <col min="2" max="2" width="64.5703125" style="351" customWidth="1"/>
    <col min="3" max="3" width="15.5703125" style="348" customWidth="1"/>
    <col min="4" max="4" width="14.7109375" style="348" customWidth="1"/>
    <col min="5" max="5" width="12.5703125" style="348" customWidth="1"/>
    <col min="6" max="6" width="15.5703125" style="348" customWidth="1"/>
    <col min="7" max="7" width="14.7109375" style="348" customWidth="1"/>
    <col min="8" max="8" width="12.5703125" style="348" customWidth="1"/>
    <col min="9" max="10" width="14.7109375" style="348" customWidth="1"/>
    <col min="11" max="16384" width="8.7109375" style="348"/>
  </cols>
  <sheetData>
    <row r="1" spans="1:10" ht="21" x14ac:dyDescent="0.25">
      <c r="A1" s="347" t="s">
        <v>900</v>
      </c>
      <c r="B1" s="348"/>
    </row>
    <row r="2" spans="1:10" x14ac:dyDescent="0.25">
      <c r="A2" s="349" t="s">
        <v>54</v>
      </c>
      <c r="B2" s="348"/>
    </row>
    <row r="3" spans="1:10" x14ac:dyDescent="0.25">
      <c r="B3" s="350"/>
    </row>
    <row r="4" spans="1:10" x14ac:dyDescent="0.25">
      <c r="C4" s="582" t="s">
        <v>731</v>
      </c>
      <c r="D4" s="583"/>
      <c r="E4" s="583"/>
      <c r="F4" s="583"/>
      <c r="G4" s="583"/>
      <c r="H4" s="583"/>
      <c r="I4" s="583"/>
      <c r="J4" s="584"/>
    </row>
    <row r="5" spans="1:10" s="352" customFormat="1" ht="45" x14ac:dyDescent="0.25">
      <c r="C5" s="352" t="s">
        <v>752</v>
      </c>
      <c r="D5" s="352" t="s">
        <v>661</v>
      </c>
      <c r="E5" s="352" t="s">
        <v>753</v>
      </c>
      <c r="F5" s="352" t="s">
        <v>663</v>
      </c>
      <c r="G5" s="352" t="s">
        <v>754</v>
      </c>
      <c r="H5" s="352" t="s">
        <v>665</v>
      </c>
      <c r="I5" s="352" t="s">
        <v>755</v>
      </c>
      <c r="J5" s="352" t="s">
        <v>667</v>
      </c>
    </row>
    <row r="6" spans="1:10" x14ac:dyDescent="0.25">
      <c r="A6" s="353"/>
      <c r="B6" s="576" t="s">
        <v>615</v>
      </c>
      <c r="C6" s="358"/>
      <c r="D6" s="358"/>
      <c r="E6" s="358"/>
      <c r="F6" s="359" t="s">
        <v>756</v>
      </c>
      <c r="G6" s="358"/>
      <c r="H6" s="358"/>
      <c r="I6" s="358"/>
      <c r="J6" s="358"/>
    </row>
    <row r="7" spans="1:10" x14ac:dyDescent="0.25">
      <c r="A7" s="353"/>
      <c r="B7" s="576" t="s">
        <v>553</v>
      </c>
      <c r="C7" s="359" t="s">
        <v>756</v>
      </c>
      <c r="D7" s="358"/>
      <c r="E7" s="358"/>
      <c r="F7" s="358"/>
      <c r="G7" s="358"/>
      <c r="H7" s="358"/>
      <c r="I7" s="358"/>
      <c r="J7" s="358"/>
    </row>
    <row r="8" spans="1:10" x14ac:dyDescent="0.25">
      <c r="A8" s="353"/>
      <c r="B8" s="576" t="s">
        <v>544</v>
      </c>
      <c r="C8" s="358"/>
      <c r="D8" s="358"/>
      <c r="E8" s="359" t="s">
        <v>756</v>
      </c>
      <c r="F8" s="358"/>
      <c r="G8" s="358"/>
      <c r="H8" s="358"/>
      <c r="I8" s="358"/>
      <c r="J8" s="358"/>
    </row>
    <row r="9" spans="1:10" x14ac:dyDescent="0.25">
      <c r="A9" s="353"/>
      <c r="B9" s="576" t="s">
        <v>609</v>
      </c>
      <c r="C9" s="358"/>
      <c r="D9" s="358"/>
      <c r="E9" s="358"/>
      <c r="F9" s="358"/>
      <c r="G9" s="359" t="s">
        <v>756</v>
      </c>
      <c r="H9" s="358"/>
      <c r="I9" s="358"/>
      <c r="J9" s="358"/>
    </row>
    <row r="10" spans="1:10" x14ac:dyDescent="0.25">
      <c r="A10" s="353"/>
      <c r="B10" s="576" t="s">
        <v>762</v>
      </c>
      <c r="C10" s="358"/>
      <c r="D10" s="358"/>
      <c r="E10" s="358"/>
      <c r="F10" s="358"/>
      <c r="G10" s="358"/>
      <c r="H10" s="359" t="s">
        <v>756</v>
      </c>
      <c r="I10" s="358"/>
      <c r="J10" s="358"/>
    </row>
    <row r="11" spans="1:10" x14ac:dyDescent="0.25">
      <c r="A11" s="353"/>
      <c r="B11" s="576" t="s">
        <v>608</v>
      </c>
      <c r="C11" s="358"/>
      <c r="D11" s="358"/>
      <c r="E11" s="358"/>
      <c r="F11" s="358"/>
      <c r="G11" s="359" t="s">
        <v>756</v>
      </c>
      <c r="H11" s="358"/>
      <c r="I11" s="358"/>
      <c r="J11" s="358"/>
    </row>
    <row r="12" spans="1:10" x14ac:dyDescent="0.25">
      <c r="A12" s="353"/>
      <c r="B12" s="576" t="s">
        <v>547</v>
      </c>
      <c r="C12" s="358"/>
      <c r="D12" s="358"/>
      <c r="E12" s="359" t="s">
        <v>756</v>
      </c>
      <c r="F12" s="358"/>
      <c r="G12" s="358"/>
      <c r="H12" s="358"/>
      <c r="I12" s="358"/>
      <c r="J12" s="358"/>
    </row>
    <row r="13" spans="1:10" x14ac:dyDescent="0.25">
      <c r="A13" s="353"/>
      <c r="B13" s="576" t="s">
        <v>597</v>
      </c>
      <c r="C13" s="358"/>
      <c r="D13" s="358"/>
      <c r="E13" s="358"/>
      <c r="F13" s="358"/>
      <c r="G13" s="358"/>
      <c r="H13" s="358"/>
      <c r="I13" s="358"/>
      <c r="J13" s="359" t="s">
        <v>756</v>
      </c>
    </row>
    <row r="14" spans="1:10" x14ac:dyDescent="0.25">
      <c r="A14" s="353"/>
      <c r="B14" s="576" t="s">
        <v>590</v>
      </c>
      <c r="C14" s="358"/>
      <c r="D14" s="359" t="s">
        <v>756</v>
      </c>
      <c r="E14" s="358"/>
      <c r="F14" s="358"/>
      <c r="G14" s="358"/>
      <c r="H14" s="358"/>
      <c r="I14" s="358"/>
      <c r="J14" s="358"/>
    </row>
    <row r="15" spans="1:10" x14ac:dyDescent="0.25">
      <c r="A15" s="353"/>
      <c r="B15" s="576" t="s">
        <v>600</v>
      </c>
      <c r="C15" s="358"/>
      <c r="D15" s="358"/>
      <c r="E15" s="358"/>
      <c r="F15" s="358"/>
      <c r="G15" s="358"/>
      <c r="H15" s="358"/>
      <c r="I15" s="359" t="s">
        <v>756</v>
      </c>
      <c r="J15" s="358"/>
    </row>
    <row r="16" spans="1:10" x14ac:dyDescent="0.25">
      <c r="A16" s="353"/>
      <c r="B16" s="576" t="s">
        <v>617</v>
      </c>
      <c r="C16" s="358"/>
      <c r="D16" s="358"/>
      <c r="E16" s="358"/>
      <c r="F16" s="359" t="s">
        <v>756</v>
      </c>
      <c r="G16" s="358"/>
      <c r="H16" s="358"/>
      <c r="I16" s="358"/>
      <c r="J16" s="358"/>
    </row>
    <row r="17" spans="1:10" x14ac:dyDescent="0.25">
      <c r="A17" s="353"/>
      <c r="B17" s="576" t="s">
        <v>596</v>
      </c>
      <c r="C17" s="358"/>
      <c r="D17" s="358"/>
      <c r="E17" s="358"/>
      <c r="F17" s="358"/>
      <c r="G17" s="358"/>
      <c r="H17" s="358"/>
      <c r="I17" s="358"/>
      <c r="J17" s="359" t="s">
        <v>756</v>
      </c>
    </row>
    <row r="18" spans="1:10" x14ac:dyDescent="0.25">
      <c r="A18" s="353"/>
      <c r="B18" s="576" t="s">
        <v>551</v>
      </c>
      <c r="C18" s="359" t="s">
        <v>756</v>
      </c>
      <c r="D18" s="358"/>
      <c r="E18" s="358"/>
      <c r="F18" s="358"/>
      <c r="G18" s="358"/>
      <c r="H18" s="358"/>
      <c r="I18" s="358"/>
      <c r="J18" s="358"/>
    </row>
    <row r="19" spans="1:10" x14ac:dyDescent="0.25">
      <c r="A19" s="353"/>
      <c r="B19" s="576" t="s">
        <v>601</v>
      </c>
      <c r="C19" s="358"/>
      <c r="D19" s="358"/>
      <c r="E19" s="358"/>
      <c r="F19" s="358"/>
      <c r="G19" s="358"/>
      <c r="H19" s="358"/>
      <c r="I19" s="359" t="s">
        <v>756</v>
      </c>
      <c r="J19" s="358"/>
    </row>
    <row r="20" spans="1:10" x14ac:dyDescent="0.25">
      <c r="A20" s="353"/>
      <c r="B20" s="576" t="s">
        <v>554</v>
      </c>
      <c r="C20" s="359" t="s">
        <v>756</v>
      </c>
      <c r="D20" s="358"/>
      <c r="E20" s="358"/>
      <c r="F20" s="358"/>
      <c r="G20" s="358"/>
      <c r="H20" s="358"/>
      <c r="I20" s="358"/>
      <c r="J20" s="358"/>
    </row>
    <row r="21" spans="1:10" x14ac:dyDescent="0.25">
      <c r="A21" s="353"/>
      <c r="B21" s="576" t="s">
        <v>610</v>
      </c>
      <c r="C21" s="358"/>
      <c r="D21" s="358"/>
      <c r="E21" s="358"/>
      <c r="F21" s="358"/>
      <c r="G21" s="359" t="s">
        <v>756</v>
      </c>
      <c r="H21" s="358"/>
      <c r="I21" s="358"/>
      <c r="J21" s="358"/>
    </row>
    <row r="22" spans="1:10" x14ac:dyDescent="0.25">
      <c r="A22" s="353"/>
      <c r="B22" s="576" t="s">
        <v>611</v>
      </c>
      <c r="C22" s="358"/>
      <c r="D22" s="358"/>
      <c r="E22" s="358"/>
      <c r="F22" s="358"/>
      <c r="G22" s="359" t="s">
        <v>756</v>
      </c>
      <c r="H22" s="358"/>
      <c r="I22" s="358"/>
      <c r="J22" s="358"/>
    </row>
    <row r="23" spans="1:10" x14ac:dyDescent="0.25">
      <c r="A23" s="353"/>
      <c r="B23" s="576" t="s">
        <v>549</v>
      </c>
      <c r="C23" s="359" t="s">
        <v>756</v>
      </c>
      <c r="D23" s="358"/>
      <c r="E23" s="358"/>
      <c r="F23" s="358"/>
      <c r="G23" s="358"/>
      <c r="H23" s="358"/>
      <c r="I23" s="358"/>
      <c r="J23" s="358"/>
    </row>
    <row r="24" spans="1:10" x14ac:dyDescent="0.25">
      <c r="A24" s="353"/>
      <c r="B24" s="576" t="s">
        <v>545</v>
      </c>
      <c r="C24" s="358"/>
      <c r="D24" s="358"/>
      <c r="E24" s="359" t="s">
        <v>756</v>
      </c>
      <c r="F24" s="358"/>
      <c r="G24" s="358"/>
      <c r="H24" s="358"/>
      <c r="I24" s="358"/>
      <c r="J24" s="358"/>
    </row>
    <row r="25" spans="1:10" x14ac:dyDescent="0.25">
      <c r="A25" s="353"/>
      <c r="B25" s="576" t="s">
        <v>763</v>
      </c>
      <c r="C25" s="358"/>
      <c r="D25" s="358"/>
      <c r="E25" s="358"/>
      <c r="F25" s="358"/>
      <c r="G25" s="358"/>
      <c r="H25" s="358"/>
      <c r="I25" s="359" t="s">
        <v>756</v>
      </c>
      <c r="J25" s="358"/>
    </row>
    <row r="26" spans="1:10" x14ac:dyDescent="0.25">
      <c r="A26" s="353"/>
      <c r="B26" s="576" t="s">
        <v>548</v>
      </c>
      <c r="C26" s="358"/>
      <c r="D26" s="358"/>
      <c r="E26" s="359" t="s">
        <v>756</v>
      </c>
      <c r="F26" s="358"/>
      <c r="G26" s="358"/>
      <c r="H26" s="358"/>
      <c r="I26" s="358"/>
      <c r="J26" s="358"/>
    </row>
    <row r="27" spans="1:10" x14ac:dyDescent="0.25">
      <c r="A27" s="353"/>
      <c r="B27" s="576" t="s">
        <v>764</v>
      </c>
      <c r="C27" s="358"/>
      <c r="D27" s="359" t="s">
        <v>756</v>
      </c>
      <c r="E27" s="358"/>
      <c r="F27" s="358"/>
      <c r="G27" s="358"/>
      <c r="H27" s="358"/>
      <c r="I27" s="358"/>
      <c r="J27" s="358"/>
    </row>
    <row r="28" spans="1:10" x14ac:dyDescent="0.25">
      <c r="A28" s="353"/>
      <c r="B28" s="576" t="s">
        <v>765</v>
      </c>
      <c r="C28" s="358"/>
      <c r="D28" s="358"/>
      <c r="E28" s="358"/>
      <c r="F28" s="359" t="s">
        <v>756</v>
      </c>
      <c r="G28" s="358"/>
      <c r="H28" s="358"/>
      <c r="I28" s="358"/>
      <c r="J28" s="358"/>
    </row>
    <row r="29" spans="1:10" x14ac:dyDescent="0.25">
      <c r="A29" s="353"/>
      <c r="B29" s="576" t="s">
        <v>766</v>
      </c>
      <c r="C29" s="358"/>
      <c r="D29" s="358"/>
      <c r="E29" s="358"/>
      <c r="F29" s="358"/>
      <c r="G29" s="359" t="s">
        <v>756</v>
      </c>
      <c r="H29" s="358"/>
      <c r="I29" s="358"/>
      <c r="J29" s="358"/>
    </row>
    <row r="30" spans="1:10" x14ac:dyDescent="0.25">
      <c r="A30" s="353"/>
      <c r="B30" s="576" t="s">
        <v>767</v>
      </c>
      <c r="C30" s="359" t="s">
        <v>756</v>
      </c>
      <c r="D30" s="358"/>
      <c r="E30" s="358"/>
      <c r="F30" s="358"/>
      <c r="G30" s="358"/>
      <c r="H30" s="358"/>
      <c r="I30" s="358"/>
      <c r="J30" s="358"/>
    </row>
    <row r="31" spans="1:10" x14ac:dyDescent="0.25">
      <c r="A31" s="353"/>
      <c r="B31" s="576" t="s">
        <v>768</v>
      </c>
      <c r="C31" s="358"/>
      <c r="D31" s="358"/>
      <c r="E31" s="358"/>
      <c r="F31" s="358"/>
      <c r="G31" s="358"/>
      <c r="H31" s="358"/>
      <c r="I31" s="358"/>
      <c r="J31" s="359" t="s">
        <v>756</v>
      </c>
    </row>
    <row r="32" spans="1:10" x14ac:dyDescent="0.25">
      <c r="A32" s="353"/>
      <c r="B32" s="576" t="s">
        <v>552</v>
      </c>
      <c r="C32" s="359" t="s">
        <v>756</v>
      </c>
      <c r="D32" s="358"/>
      <c r="E32" s="358"/>
      <c r="F32" s="358"/>
      <c r="G32" s="358"/>
      <c r="H32" s="358"/>
      <c r="I32" s="358"/>
      <c r="J32" s="358"/>
    </row>
    <row r="33" spans="1:10" x14ac:dyDescent="0.25">
      <c r="A33" s="353"/>
      <c r="B33" s="576" t="s">
        <v>595</v>
      </c>
      <c r="C33" s="358"/>
      <c r="D33" s="358"/>
      <c r="E33" s="358"/>
      <c r="F33" s="358"/>
      <c r="G33" s="358"/>
      <c r="H33" s="358"/>
      <c r="I33" s="358"/>
      <c r="J33" s="359" t="s">
        <v>756</v>
      </c>
    </row>
    <row r="34" spans="1:10" x14ac:dyDescent="0.25">
      <c r="A34" s="353"/>
      <c r="B34" s="576" t="s">
        <v>550</v>
      </c>
      <c r="C34" s="359" t="s">
        <v>756</v>
      </c>
      <c r="D34" s="358"/>
      <c r="E34" s="358"/>
      <c r="F34" s="358"/>
      <c r="G34" s="358"/>
      <c r="H34" s="358"/>
      <c r="I34" s="358"/>
      <c r="J34" s="358"/>
    </row>
    <row r="35" spans="1:10" x14ac:dyDescent="0.25">
      <c r="A35" s="353"/>
      <c r="B35" s="576" t="s">
        <v>599</v>
      </c>
      <c r="C35" s="358"/>
      <c r="D35" s="358"/>
      <c r="E35" s="358"/>
      <c r="F35" s="358"/>
      <c r="G35" s="358"/>
      <c r="H35" s="358"/>
      <c r="I35" s="359" t="s">
        <v>756</v>
      </c>
      <c r="J35" s="358"/>
    </row>
    <row r="36" spans="1:10" x14ac:dyDescent="0.25">
      <c r="A36" s="353"/>
      <c r="B36" s="576" t="s">
        <v>589</v>
      </c>
      <c r="C36" s="358"/>
      <c r="D36" s="359" t="s">
        <v>756</v>
      </c>
      <c r="E36" s="358"/>
      <c r="F36" s="358"/>
      <c r="G36" s="358"/>
      <c r="H36" s="358"/>
      <c r="I36" s="358"/>
      <c r="J36" s="358"/>
    </row>
    <row r="37" spans="1:10" x14ac:dyDescent="0.25">
      <c r="A37" s="353"/>
      <c r="B37" s="576" t="s">
        <v>602</v>
      </c>
      <c r="C37" s="358"/>
      <c r="D37" s="358"/>
      <c r="E37" s="358"/>
      <c r="F37" s="358"/>
      <c r="G37" s="358"/>
      <c r="H37" s="358"/>
      <c r="I37" s="359" t="s">
        <v>756</v>
      </c>
      <c r="J37" s="358"/>
    </row>
    <row r="38" spans="1:10" x14ac:dyDescent="0.25">
      <c r="A38" s="353"/>
      <c r="B38" s="576" t="s">
        <v>546</v>
      </c>
      <c r="C38" s="358"/>
      <c r="D38" s="358"/>
      <c r="E38" s="359" t="s">
        <v>756</v>
      </c>
      <c r="F38" s="358"/>
      <c r="G38" s="358"/>
      <c r="H38" s="358"/>
      <c r="I38" s="358"/>
      <c r="J38" s="358"/>
    </row>
    <row r="39" spans="1:10" x14ac:dyDescent="0.25">
      <c r="A39" s="353"/>
      <c r="B39" s="576" t="s">
        <v>616</v>
      </c>
      <c r="C39" s="358"/>
      <c r="D39" s="358"/>
      <c r="E39" s="358"/>
      <c r="F39" s="359" t="s">
        <v>756</v>
      </c>
      <c r="G39" s="358"/>
      <c r="H39" s="358"/>
      <c r="I39" s="358"/>
      <c r="J39" s="358"/>
    </row>
    <row r="40" spans="1:10" x14ac:dyDescent="0.25">
      <c r="A40" s="353"/>
      <c r="B40" s="576" t="s">
        <v>614</v>
      </c>
      <c r="C40" s="358"/>
      <c r="D40" s="358"/>
      <c r="E40" s="358"/>
      <c r="F40" s="359" t="s">
        <v>756</v>
      </c>
      <c r="G40" s="358"/>
      <c r="H40" s="358"/>
      <c r="I40" s="358"/>
      <c r="J40" s="358"/>
    </row>
    <row r="41" spans="1:10" x14ac:dyDescent="0.25">
      <c r="A41" s="353"/>
      <c r="C41" s="346"/>
      <c r="D41" s="346"/>
      <c r="E41" s="346"/>
      <c r="F41" s="346"/>
      <c r="G41" s="346"/>
      <c r="H41" s="346"/>
      <c r="I41" s="346"/>
      <c r="J41" s="346"/>
    </row>
    <row r="42" spans="1:10" x14ac:dyDescent="0.25">
      <c r="A42" s="353"/>
      <c r="C42" s="346"/>
      <c r="D42" s="346"/>
      <c r="E42" s="346"/>
      <c r="F42" s="346"/>
      <c r="G42" s="346"/>
      <c r="H42" s="346"/>
      <c r="I42" s="346"/>
      <c r="J42" s="346"/>
    </row>
    <row r="43" spans="1:10" x14ac:dyDescent="0.25">
      <c r="A43" s="353"/>
      <c r="C43" s="346"/>
      <c r="D43" s="346"/>
      <c r="E43" s="346"/>
      <c r="F43" s="346"/>
      <c r="G43" s="346"/>
      <c r="H43" s="346"/>
      <c r="I43" s="346"/>
      <c r="J43" s="346"/>
    </row>
    <row r="44" spans="1:10" x14ac:dyDescent="0.25">
      <c r="A44" s="353"/>
      <c r="C44" s="346"/>
      <c r="D44" s="346"/>
      <c r="E44" s="346"/>
      <c r="F44" s="346"/>
      <c r="G44" s="346"/>
      <c r="H44" s="346"/>
      <c r="I44" s="346"/>
      <c r="J44" s="346"/>
    </row>
    <row r="45" spans="1:10" x14ac:dyDescent="0.25">
      <c r="A45" s="353"/>
      <c r="C45" s="346"/>
      <c r="D45" s="346"/>
      <c r="E45" s="346"/>
      <c r="F45" s="346"/>
      <c r="G45" s="346"/>
      <c r="H45" s="346"/>
      <c r="I45" s="346"/>
      <c r="J45" s="346"/>
    </row>
    <row r="46" spans="1:10" x14ac:dyDescent="0.25">
      <c r="A46" s="353"/>
      <c r="C46" s="346"/>
      <c r="D46" s="346"/>
      <c r="E46" s="346"/>
      <c r="F46" s="346"/>
      <c r="G46" s="346"/>
      <c r="H46" s="346"/>
      <c r="I46" s="346"/>
      <c r="J46" s="346"/>
    </row>
    <row r="47" spans="1:10" x14ac:dyDescent="0.25">
      <c r="A47" s="353"/>
      <c r="C47" s="346"/>
      <c r="D47" s="346"/>
      <c r="E47" s="346"/>
      <c r="F47" s="346"/>
      <c r="G47" s="346"/>
      <c r="H47" s="346"/>
      <c r="I47" s="346"/>
      <c r="J47" s="346"/>
    </row>
    <row r="48" spans="1:10" x14ac:dyDescent="0.25">
      <c r="A48" s="353"/>
      <c r="C48" s="346"/>
      <c r="D48" s="346"/>
      <c r="E48" s="346"/>
      <c r="F48" s="346"/>
      <c r="G48" s="346"/>
      <c r="H48" s="346"/>
      <c r="I48" s="346"/>
      <c r="J48" s="346"/>
    </row>
    <row r="49" spans="1:10" x14ac:dyDescent="0.25">
      <c r="A49" s="353"/>
      <c r="C49" s="346"/>
      <c r="D49" s="346"/>
      <c r="E49" s="346"/>
      <c r="F49" s="346"/>
      <c r="G49" s="346"/>
      <c r="H49" s="346"/>
      <c r="I49" s="346"/>
      <c r="J49" s="346"/>
    </row>
    <row r="50" spans="1:10" x14ac:dyDescent="0.25">
      <c r="A50" s="353"/>
      <c r="C50" s="346"/>
      <c r="D50" s="346"/>
      <c r="E50" s="346"/>
      <c r="F50" s="346"/>
      <c r="G50" s="346"/>
      <c r="H50" s="346"/>
      <c r="I50" s="346"/>
      <c r="J50" s="346"/>
    </row>
    <row r="51" spans="1:10" x14ac:dyDescent="0.25">
      <c r="A51" s="353"/>
      <c r="C51" s="346"/>
      <c r="D51" s="346"/>
      <c r="E51" s="346"/>
      <c r="F51" s="346"/>
      <c r="G51" s="346"/>
      <c r="H51" s="346"/>
      <c r="I51" s="346"/>
      <c r="J51" s="346"/>
    </row>
    <row r="52" spans="1:10" x14ac:dyDescent="0.25">
      <c r="A52" s="353"/>
      <c r="B52" s="355"/>
      <c r="C52" s="346"/>
      <c r="D52" s="346"/>
      <c r="E52" s="346"/>
      <c r="F52" s="346"/>
      <c r="G52" s="346"/>
      <c r="H52" s="346"/>
      <c r="I52" s="346"/>
      <c r="J52" s="346"/>
    </row>
    <row r="53" spans="1:10" x14ac:dyDescent="0.25">
      <c r="A53" s="353"/>
      <c r="C53" s="346"/>
      <c r="D53" s="346"/>
      <c r="E53" s="346"/>
      <c r="F53" s="346"/>
      <c r="G53" s="346"/>
      <c r="H53" s="346"/>
      <c r="I53" s="346"/>
      <c r="J53" s="346"/>
    </row>
    <row r="54" spans="1:10" x14ac:dyDescent="0.25">
      <c r="A54" s="353"/>
      <c r="C54" s="346"/>
      <c r="D54" s="346"/>
      <c r="E54" s="346"/>
      <c r="F54" s="346"/>
      <c r="G54" s="346"/>
      <c r="H54" s="346"/>
      <c r="I54" s="346"/>
      <c r="J54" s="346"/>
    </row>
    <row r="55" spans="1:10" x14ac:dyDescent="0.25">
      <c r="A55" s="353"/>
      <c r="C55" s="346"/>
      <c r="D55" s="346"/>
      <c r="E55" s="346"/>
      <c r="F55" s="346"/>
      <c r="G55" s="346"/>
      <c r="H55" s="346"/>
      <c r="I55" s="346"/>
      <c r="J55" s="346"/>
    </row>
    <row r="56" spans="1:10" x14ac:dyDescent="0.25">
      <c r="A56" s="353"/>
      <c r="C56" s="346"/>
      <c r="D56" s="346"/>
      <c r="E56" s="346"/>
      <c r="F56" s="346"/>
      <c r="G56" s="346"/>
      <c r="H56" s="346"/>
      <c r="I56" s="346"/>
      <c r="J56" s="346"/>
    </row>
    <row r="57" spans="1:10" x14ac:dyDescent="0.25">
      <c r="A57" s="353"/>
      <c r="C57" s="346"/>
      <c r="D57" s="346"/>
      <c r="E57" s="346"/>
      <c r="F57" s="346"/>
      <c r="G57" s="346"/>
      <c r="H57" s="346"/>
      <c r="I57" s="346"/>
      <c r="J57" s="346"/>
    </row>
    <row r="58" spans="1:10" x14ac:dyDescent="0.25">
      <c r="A58" s="353"/>
      <c r="C58" s="346"/>
      <c r="D58" s="346"/>
      <c r="E58" s="346"/>
      <c r="F58" s="346"/>
      <c r="G58" s="346"/>
      <c r="H58" s="346"/>
      <c r="I58" s="346"/>
      <c r="J58" s="346"/>
    </row>
    <row r="59" spans="1:10" x14ac:dyDescent="0.25">
      <c r="A59" s="353"/>
      <c r="C59" s="346"/>
      <c r="D59" s="346"/>
      <c r="E59" s="346"/>
      <c r="F59" s="346"/>
      <c r="G59" s="346"/>
      <c r="H59" s="346"/>
      <c r="I59" s="346"/>
      <c r="J59" s="346"/>
    </row>
    <row r="60" spans="1:10" x14ac:dyDescent="0.25">
      <c r="A60" s="353"/>
      <c r="B60" s="354"/>
      <c r="C60" s="346"/>
      <c r="D60" s="346"/>
      <c r="E60" s="346"/>
      <c r="F60" s="346"/>
      <c r="G60" s="346"/>
      <c r="H60" s="346"/>
      <c r="I60" s="346"/>
      <c r="J60" s="346"/>
    </row>
    <row r="61" spans="1:10" x14ac:dyDescent="0.25">
      <c r="A61" s="353"/>
      <c r="C61" s="346"/>
      <c r="D61" s="346"/>
      <c r="E61" s="346"/>
      <c r="F61" s="346"/>
      <c r="G61" s="346"/>
      <c r="H61" s="346"/>
      <c r="I61" s="346"/>
      <c r="J61" s="346"/>
    </row>
    <row r="62" spans="1:10" x14ac:dyDescent="0.25">
      <c r="A62" s="353"/>
      <c r="C62" s="346"/>
      <c r="D62" s="346"/>
      <c r="E62" s="346"/>
      <c r="F62" s="346"/>
      <c r="G62" s="346"/>
      <c r="H62" s="346"/>
      <c r="I62" s="346"/>
      <c r="J62" s="346"/>
    </row>
    <row r="63" spans="1:10" x14ac:dyDescent="0.25">
      <c r="A63" s="353"/>
      <c r="C63" s="346"/>
      <c r="D63" s="346"/>
      <c r="E63" s="346"/>
      <c r="F63" s="346"/>
      <c r="G63" s="346"/>
      <c r="H63" s="346"/>
      <c r="I63" s="346"/>
      <c r="J63" s="346"/>
    </row>
    <row r="64" spans="1:10" x14ac:dyDescent="0.25">
      <c r="A64" s="353"/>
      <c r="C64" s="346"/>
      <c r="D64" s="346"/>
      <c r="E64" s="346"/>
      <c r="F64" s="346"/>
      <c r="G64" s="346"/>
      <c r="H64" s="346"/>
      <c r="I64" s="346"/>
      <c r="J64" s="346"/>
    </row>
    <row r="65" spans="1:10" x14ac:dyDescent="0.25">
      <c r="A65" s="353"/>
      <c r="C65" s="346"/>
      <c r="D65" s="346"/>
      <c r="E65" s="346"/>
      <c r="F65" s="346"/>
      <c r="G65" s="346"/>
      <c r="H65" s="346"/>
      <c r="I65" s="346"/>
      <c r="J65" s="346"/>
    </row>
    <row r="66" spans="1:10" x14ac:dyDescent="0.25">
      <c r="A66" s="353"/>
      <c r="C66" s="346"/>
      <c r="D66" s="346"/>
      <c r="E66" s="346"/>
      <c r="F66" s="346"/>
      <c r="G66" s="346"/>
      <c r="H66" s="346"/>
      <c r="I66" s="346"/>
      <c r="J66" s="346"/>
    </row>
    <row r="67" spans="1:10" x14ac:dyDescent="0.25">
      <c r="A67" s="353"/>
      <c r="C67" s="346"/>
      <c r="D67" s="346"/>
      <c r="E67" s="346"/>
      <c r="F67" s="346"/>
      <c r="G67" s="346"/>
      <c r="H67" s="346"/>
      <c r="I67" s="346"/>
      <c r="J67" s="346"/>
    </row>
    <row r="68" spans="1:10" x14ac:dyDescent="0.25">
      <c r="A68" s="353"/>
      <c r="B68" s="356"/>
      <c r="C68" s="346"/>
      <c r="D68" s="346"/>
      <c r="E68" s="346"/>
      <c r="F68" s="346"/>
      <c r="G68" s="346"/>
      <c r="H68" s="346"/>
      <c r="I68" s="346"/>
      <c r="J68" s="346"/>
    </row>
    <row r="69" spans="1:10" x14ac:dyDescent="0.25">
      <c r="A69" s="353"/>
      <c r="B69" s="354"/>
      <c r="C69" s="346"/>
      <c r="D69" s="346"/>
      <c r="E69" s="346"/>
      <c r="F69" s="346"/>
      <c r="G69" s="346"/>
      <c r="H69" s="346"/>
      <c r="I69" s="346"/>
      <c r="J69" s="346"/>
    </row>
    <row r="70" spans="1:10" x14ac:dyDescent="0.25">
      <c r="A70" s="353"/>
      <c r="C70" s="346"/>
      <c r="D70" s="346"/>
      <c r="E70" s="346"/>
      <c r="F70" s="346"/>
      <c r="G70" s="346"/>
      <c r="H70" s="346"/>
      <c r="I70" s="346"/>
      <c r="J70" s="346"/>
    </row>
    <row r="71" spans="1:10" x14ac:dyDescent="0.25">
      <c r="A71" s="353"/>
      <c r="C71" s="346"/>
      <c r="D71" s="346"/>
      <c r="E71" s="346"/>
      <c r="F71" s="346"/>
      <c r="G71" s="346"/>
      <c r="H71" s="346"/>
      <c r="I71" s="346"/>
      <c r="J71" s="346"/>
    </row>
    <row r="72" spans="1:10" x14ac:dyDescent="0.25">
      <c r="A72" s="353"/>
      <c r="C72" s="346"/>
      <c r="D72" s="346"/>
      <c r="E72" s="346"/>
      <c r="F72" s="346"/>
      <c r="G72" s="346"/>
      <c r="H72" s="346"/>
      <c r="I72" s="346"/>
      <c r="J72" s="346"/>
    </row>
    <row r="73" spans="1:10" x14ac:dyDescent="0.25">
      <c r="A73" s="353"/>
      <c r="C73" s="346"/>
      <c r="D73" s="346"/>
      <c r="E73" s="346"/>
      <c r="F73" s="346"/>
      <c r="G73" s="346"/>
      <c r="H73" s="346"/>
      <c r="I73" s="346"/>
      <c r="J73" s="346"/>
    </row>
    <row r="74" spans="1:10" x14ac:dyDescent="0.25">
      <c r="A74" s="353"/>
      <c r="C74" s="346"/>
      <c r="D74" s="346"/>
      <c r="E74" s="346"/>
      <c r="F74" s="346"/>
      <c r="G74" s="346"/>
      <c r="H74" s="346"/>
      <c r="I74" s="346"/>
      <c r="J74" s="346"/>
    </row>
    <row r="75" spans="1:10" x14ac:dyDescent="0.25">
      <c r="A75" s="353"/>
      <c r="C75" s="346"/>
      <c r="D75" s="346"/>
      <c r="E75" s="346"/>
      <c r="F75" s="346"/>
      <c r="G75" s="346"/>
      <c r="H75" s="346"/>
      <c r="I75" s="346"/>
      <c r="J75" s="346"/>
    </row>
    <row r="76" spans="1:10" x14ac:dyDescent="0.25">
      <c r="C76" s="346"/>
      <c r="D76" s="346"/>
      <c r="E76" s="346"/>
      <c r="F76" s="346"/>
      <c r="G76" s="346"/>
      <c r="H76" s="346"/>
      <c r="I76" s="346"/>
      <c r="J76" s="346"/>
    </row>
    <row r="77" spans="1:10" x14ac:dyDescent="0.25">
      <c r="C77" s="346"/>
      <c r="D77" s="346"/>
      <c r="E77" s="346"/>
      <c r="F77" s="346"/>
      <c r="G77" s="346"/>
      <c r="H77" s="346"/>
      <c r="I77" s="346"/>
      <c r="J77" s="346"/>
    </row>
    <row r="78" spans="1:10" x14ac:dyDescent="0.25">
      <c r="C78" s="346"/>
      <c r="D78" s="346"/>
      <c r="E78" s="346"/>
      <c r="F78" s="346"/>
      <c r="G78" s="346"/>
      <c r="H78" s="346"/>
      <c r="I78" s="346"/>
    </row>
    <row r="79" spans="1:10" x14ac:dyDescent="0.25">
      <c r="C79" s="346"/>
      <c r="D79" s="346"/>
      <c r="E79" s="346"/>
      <c r="F79" s="346"/>
      <c r="G79" s="346"/>
      <c r="H79" s="346"/>
      <c r="I79" s="346"/>
    </row>
    <row r="80" spans="1:10" x14ac:dyDescent="0.25">
      <c r="C80" s="346"/>
      <c r="D80" s="346"/>
      <c r="E80" s="346"/>
      <c r="F80" s="346"/>
      <c r="G80" s="346"/>
      <c r="H80" s="346"/>
      <c r="I80" s="346"/>
      <c r="J80" s="346"/>
    </row>
    <row r="81" spans="3:10" x14ac:dyDescent="0.25">
      <c r="C81" s="346"/>
      <c r="D81" s="346"/>
      <c r="E81" s="346"/>
      <c r="F81" s="346"/>
      <c r="G81" s="346"/>
      <c r="H81" s="346"/>
      <c r="I81" s="346"/>
    </row>
    <row r="82" spans="3:10" x14ac:dyDescent="0.25">
      <c r="C82" s="346"/>
      <c r="D82" s="346"/>
      <c r="E82" s="346"/>
      <c r="F82" s="346"/>
      <c r="G82" s="346"/>
      <c r="H82" s="346"/>
      <c r="I82" s="346"/>
    </row>
    <row r="83" spans="3:10" x14ac:dyDescent="0.25">
      <c r="C83" s="346"/>
      <c r="D83" s="346"/>
      <c r="E83" s="346"/>
      <c r="F83" s="346"/>
      <c r="G83" s="346"/>
      <c r="H83" s="346"/>
      <c r="I83" s="346"/>
    </row>
    <row r="84" spans="3:10" x14ac:dyDescent="0.25">
      <c r="C84" s="346"/>
      <c r="D84" s="346"/>
      <c r="E84" s="346"/>
      <c r="F84" s="346"/>
      <c r="G84" s="346"/>
      <c r="H84" s="346"/>
      <c r="I84" s="346"/>
    </row>
    <row r="85" spans="3:10" x14ac:dyDescent="0.25">
      <c r="C85" s="346"/>
      <c r="D85" s="346"/>
      <c r="E85" s="346"/>
      <c r="F85" s="346"/>
      <c r="G85" s="346"/>
      <c r="H85" s="346"/>
      <c r="I85" s="346"/>
      <c r="J85" s="346"/>
    </row>
    <row r="86" spans="3:10" x14ac:dyDescent="0.25">
      <c r="C86" s="346"/>
      <c r="D86" s="346"/>
      <c r="E86" s="346"/>
      <c r="F86" s="346"/>
      <c r="G86" s="346"/>
      <c r="H86" s="346"/>
      <c r="I86" s="346"/>
    </row>
    <row r="87" spans="3:10" x14ac:dyDescent="0.25">
      <c r="C87" s="346"/>
      <c r="D87" s="346"/>
      <c r="E87" s="346"/>
      <c r="F87" s="346"/>
      <c r="G87" s="346"/>
      <c r="H87" s="346"/>
      <c r="I87" s="346"/>
    </row>
    <row r="88" spans="3:10" x14ac:dyDescent="0.25">
      <c r="C88" s="346"/>
      <c r="D88" s="346"/>
      <c r="E88" s="346"/>
      <c r="F88" s="346"/>
      <c r="G88" s="346"/>
      <c r="H88" s="346"/>
      <c r="I88" s="346"/>
    </row>
    <row r="89" spans="3:10" x14ac:dyDescent="0.25">
      <c r="C89" s="346"/>
      <c r="D89" s="346"/>
      <c r="E89" s="346"/>
      <c r="F89" s="346"/>
      <c r="G89" s="346"/>
      <c r="H89" s="346"/>
      <c r="I89" s="346"/>
      <c r="J89" s="346"/>
    </row>
    <row r="90" spans="3:10" x14ac:dyDescent="0.25">
      <c r="C90" s="346"/>
      <c r="D90" s="346"/>
      <c r="E90" s="346"/>
      <c r="F90" s="346"/>
      <c r="G90" s="346"/>
      <c r="H90" s="346"/>
      <c r="I90" s="346"/>
    </row>
    <row r="106" spans="2:2" x14ac:dyDescent="0.25">
      <c r="B106" s="357"/>
    </row>
    <row r="114" spans="2:2" x14ac:dyDescent="0.25">
      <c r="B114" s="357"/>
    </row>
  </sheetData>
  <sheetProtection sheet="1" objects="1" scenarios="1"/>
  <autoFilter ref="A5:J40" xr:uid="{F9535FC9-883A-4132-87F2-84F2FB5D2D1A}">
    <sortState xmlns:xlrd2="http://schemas.microsoft.com/office/spreadsheetml/2017/richdata2" ref="A6:J40">
      <sortCondition ref="B5:B40"/>
    </sortState>
  </autoFilter>
  <mergeCells count="1">
    <mergeCell ref="C4:J4"/>
  </mergeCells>
  <hyperlinks>
    <hyperlink ref="C20" location="'Physical Improvements Housing'!B6" display="YES" xr:uid="{F3AD55CF-5BCB-4B47-A366-6DBA2488AA6A}"/>
    <hyperlink ref="D36" location="'Economic Development'!B6" display="YES" xr:uid="{FCB4B757-1C0F-4265-ABCD-5643E4CF3A99}"/>
    <hyperlink ref="E8" location="'Community Support'!B6" display="YES" xr:uid="{F749EA51-AC4D-412E-B4B2-4EE2EE160182}"/>
    <hyperlink ref="F40" location="'Environmental Improvements'!B6" display="YES" xr:uid="{714251F9-BC80-4FA3-BFB7-6FC748A9FA8A}"/>
    <hyperlink ref="G11" location="'Leadership Development'!B6" display="YES" xr:uid="{777850B5-3E21-4E03-A108-EF6508403B42}"/>
    <hyperlink ref="H10" location="'Coalition Building'!B6" display="YES" xr:uid="{54FEA151-383D-46C4-A0FE-FA9E3C0DB9A7}"/>
    <hyperlink ref="I35" location="'Comm. Health Improvement'!B6" display="YES" xr:uid="{2ED73F6A-0DAB-4C2C-95B5-C76FBCCE15DE}"/>
    <hyperlink ref="J33" location="'Workforce Development'!B6" display="YES" xr:uid="{F03012D3-C463-4C07-95A5-1CEC84F6EC15}"/>
    <hyperlink ref="C7:C12" location="'Physical Improvements Housing'!B6" display="YES" xr:uid="{2BDEC6BD-FC39-4220-B3D3-47D888651525}"/>
    <hyperlink ref="D14:D15" location="'Economic Development'!B6" display="YES" xr:uid="{F34DA631-B7C0-412B-9C97-CFE2E3278237}"/>
    <hyperlink ref="E17:E20" location="'Community Support'!B6" display="YES" xr:uid="{7B25FB50-2F55-445D-AB5C-79DAC2388271}"/>
    <hyperlink ref="F22:F25" location="'Environmental Improvements'!B6" display="YES" xr:uid="{744F3E95-0D7D-4A05-A1CE-EB021E6CDE55}"/>
    <hyperlink ref="G27:G30" location="'Leadership Development'!B6" display="YES" xr:uid="{87A3A83D-5355-4F79-9A46-D210A7E0BD80}"/>
    <hyperlink ref="I33:I36" location="'Comm. Health Improvement'!B6" display="YES" xr:uid="{1BACE4BD-75B2-4D05-80FB-ED552257D457}"/>
    <hyperlink ref="J38:J40" location="'Workforce Development'!B6" display="YES" xr:uid="{4F2A4311-BA13-4E82-BF83-F31FE374BAB7}"/>
  </hyperlinks>
  <pageMargins left="0.7" right="0.7" top="0.75" bottom="0.75" header="0.3" footer="0.3"/>
  <pageSetup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50593-757A-4383-87FB-0C4786575C99}">
  <sheetPr codeName="Sheet3">
    <tabColor theme="1"/>
  </sheetPr>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2A57B-DC0D-4497-8177-6DA2FE5D3024}">
  <sheetPr codeName="Sheet5">
    <tabColor theme="9" tint="0.39997558519241921"/>
  </sheetPr>
  <dimension ref="B1:AI38"/>
  <sheetViews>
    <sheetView showGridLines="0" showRowColHeaders="0" zoomScaleNormal="100" workbookViewId="0">
      <pane ySplit="5" topLeftCell="A6" activePane="bottomLeft" state="frozen"/>
      <selection pane="bottomLeft" activeCell="AA37" sqref="AA37"/>
    </sheetView>
  </sheetViews>
  <sheetFormatPr defaultColWidth="9.28515625" defaultRowHeight="15" x14ac:dyDescent="0.25"/>
  <cols>
    <col min="1" max="1" width="9.28515625" style="172"/>
    <col min="2" max="2" width="1.28515625" style="172" customWidth="1"/>
    <col min="3" max="3" width="3.7109375" style="172" customWidth="1"/>
    <col min="4" max="4" width="2.7109375" style="172" customWidth="1"/>
    <col min="5" max="5" width="3.7109375" style="172" customWidth="1"/>
    <col min="6" max="7" width="5.7109375" style="172" customWidth="1"/>
    <col min="8" max="8" width="3.7109375" style="172" customWidth="1"/>
    <col min="9" max="9" width="5.7109375" style="172" bestFit="1" customWidth="1"/>
    <col min="10" max="10" width="5.7109375" style="172" customWidth="1"/>
    <col min="11" max="11" width="3.7109375" style="172" customWidth="1"/>
    <col min="12" max="13" width="5.7109375" style="172" customWidth="1"/>
    <col min="14" max="14" width="3.7109375" style="172" customWidth="1"/>
    <col min="15" max="15" width="6.5703125" style="172" customWidth="1"/>
    <col min="16" max="16" width="5.7109375" style="172" customWidth="1"/>
    <col min="17" max="17" width="3.7109375" style="172" customWidth="1"/>
    <col min="18" max="18" width="6.7109375" style="172" customWidth="1"/>
    <col min="19" max="19" width="5.7109375" style="172" customWidth="1"/>
    <col min="20" max="20" width="3.7109375" style="172" customWidth="1"/>
    <col min="21" max="21" width="6.7109375" style="172" customWidth="1"/>
    <col min="22" max="22" width="5.7109375" style="172" customWidth="1"/>
    <col min="23" max="25" width="3.7109375" style="172" customWidth="1"/>
    <col min="26" max="26" width="4.7109375" style="172" customWidth="1"/>
    <col min="27" max="27" width="4.5703125" style="172" customWidth="1"/>
    <col min="28" max="29" width="0.42578125" style="172" customWidth="1"/>
    <col min="30" max="30" width="4.5703125" style="172" customWidth="1"/>
    <col min="31" max="31" width="1.28515625" style="172" customWidth="1"/>
    <col min="32" max="16384" width="9.28515625" style="172"/>
  </cols>
  <sheetData>
    <row r="1" spans="2:34" ht="60" customHeight="1" x14ac:dyDescent="0.25">
      <c r="F1" s="585"/>
      <c r="G1" s="585"/>
      <c r="H1" s="585"/>
      <c r="I1" s="585"/>
      <c r="J1" s="585"/>
      <c r="K1" s="585"/>
    </row>
    <row r="2" spans="2:34" x14ac:dyDescent="0.25">
      <c r="F2" s="586"/>
      <c r="G2" s="586"/>
      <c r="H2" s="586"/>
      <c r="I2" s="586"/>
    </row>
    <row r="5" spans="2:34" ht="18.75" x14ac:dyDescent="0.3">
      <c r="B5" s="227" t="s">
        <v>737</v>
      </c>
      <c r="C5" s="226"/>
      <c r="D5" s="2"/>
      <c r="E5" s="2"/>
      <c r="F5" s="2"/>
      <c r="G5" s="2"/>
    </row>
    <row r="6" spans="2:34" x14ac:dyDescent="0.25">
      <c r="B6" s="1"/>
      <c r="C6" s="56"/>
      <c r="D6" s="2"/>
      <c r="E6" s="2"/>
      <c r="F6" s="2"/>
      <c r="G6" s="2"/>
    </row>
    <row r="7" spans="2:34" ht="27" customHeight="1" x14ac:dyDescent="0.25">
      <c r="B7" s="1"/>
      <c r="C7" s="224" t="s">
        <v>129</v>
      </c>
      <c r="D7" s="2"/>
      <c r="E7" s="588" t="s">
        <v>738</v>
      </c>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229"/>
      <c r="AF7" s="229"/>
      <c r="AG7" s="540"/>
    </row>
    <row r="8" spans="2:34" ht="43.9" customHeight="1" x14ac:dyDescent="0.25">
      <c r="B8" s="1"/>
      <c r="C8" s="224"/>
      <c r="D8" s="2"/>
      <c r="E8" s="233"/>
      <c r="F8" s="593" t="s">
        <v>734</v>
      </c>
      <c r="G8" s="593"/>
      <c r="H8" s="593"/>
      <c r="I8" s="593"/>
      <c r="J8" s="593"/>
      <c r="K8" s="593"/>
      <c r="L8" s="593"/>
      <c r="M8" s="593"/>
      <c r="N8" s="593"/>
      <c r="O8" s="593"/>
      <c r="P8" s="593"/>
      <c r="Q8" s="593"/>
      <c r="R8" s="593"/>
      <c r="S8" s="593"/>
      <c r="T8" s="593"/>
      <c r="U8" s="593"/>
      <c r="V8" s="593"/>
      <c r="W8" s="593"/>
      <c r="X8" s="593"/>
      <c r="Y8" s="593"/>
      <c r="Z8" s="593"/>
      <c r="AA8" s="593"/>
      <c r="AB8" s="593"/>
      <c r="AC8" s="593"/>
      <c r="AD8" s="593"/>
      <c r="AE8" s="229"/>
      <c r="AG8" s="541"/>
    </row>
    <row r="9" spans="2:34" x14ac:dyDescent="0.25">
      <c r="B9" s="1"/>
      <c r="C9" s="224"/>
      <c r="D9" s="2"/>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9"/>
      <c r="AF9" s="229"/>
      <c r="AG9" s="540"/>
    </row>
    <row r="10" spans="2:34" ht="30.6" customHeight="1" x14ac:dyDescent="0.25">
      <c r="B10" s="1"/>
      <c r="C10" s="224" t="s">
        <v>127</v>
      </c>
      <c r="D10" s="2"/>
      <c r="E10" s="595" t="s">
        <v>739</v>
      </c>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G10" s="3"/>
    </row>
    <row r="11" spans="2:34" ht="27" customHeight="1" x14ac:dyDescent="0.25">
      <c r="B11" s="1"/>
      <c r="C11" s="84"/>
      <c r="D11" s="2"/>
      <c r="E11" s="1"/>
      <c r="F11" s="594" t="s">
        <v>735</v>
      </c>
      <c r="G11" s="594"/>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row>
    <row r="12" spans="2:34" x14ac:dyDescent="0.25">
      <c r="B12" s="1"/>
      <c r="C12" s="56"/>
      <c r="D12" s="2"/>
      <c r="E12" s="2"/>
      <c r="F12" s="2"/>
      <c r="G12" s="2"/>
    </row>
    <row r="13" spans="2:34" ht="14.65" customHeight="1" x14ac:dyDescent="0.25">
      <c r="C13" s="62" t="s">
        <v>125</v>
      </c>
      <c r="E13" s="592" t="s">
        <v>445</v>
      </c>
      <c r="F13" s="592"/>
      <c r="G13" s="592"/>
      <c r="H13" s="592"/>
      <c r="I13" s="592"/>
      <c r="J13" s="592"/>
      <c r="K13" s="592"/>
      <c r="L13" s="592"/>
      <c r="M13" s="592"/>
      <c r="N13" s="592"/>
      <c r="O13" s="592"/>
      <c r="P13" s="592"/>
      <c r="Q13" s="592"/>
      <c r="R13" s="592"/>
      <c r="S13" s="592"/>
      <c r="T13" s="592"/>
      <c r="U13" s="592"/>
      <c r="V13" s="592"/>
      <c r="W13" s="592"/>
      <c r="X13" s="592"/>
      <c r="Y13" s="592"/>
      <c r="Z13" s="592"/>
      <c r="AA13" s="592"/>
      <c r="AB13" s="592"/>
      <c r="AC13" s="592"/>
      <c r="AD13" s="592"/>
      <c r="AE13" s="175"/>
      <c r="AF13" s="175"/>
      <c r="AG13" s="175"/>
      <c r="AH13" s="175"/>
    </row>
    <row r="14" spans="2:34" x14ac:dyDescent="0.25">
      <c r="E14" s="592"/>
      <c r="F14" s="592"/>
      <c r="G14" s="592"/>
      <c r="H14" s="592"/>
      <c r="I14" s="592"/>
      <c r="J14" s="592"/>
      <c r="K14" s="592"/>
      <c r="L14" s="592"/>
      <c r="M14" s="592"/>
      <c r="N14" s="592"/>
      <c r="O14" s="592"/>
      <c r="P14" s="592"/>
      <c r="Q14" s="592"/>
      <c r="R14" s="592"/>
      <c r="S14" s="592"/>
      <c r="T14" s="592"/>
      <c r="U14" s="592"/>
      <c r="V14" s="592"/>
      <c r="W14" s="592"/>
      <c r="X14" s="592"/>
      <c r="Y14" s="592"/>
      <c r="Z14" s="592"/>
      <c r="AA14" s="592"/>
      <c r="AB14" s="592"/>
      <c r="AC14" s="592"/>
      <c r="AD14" s="592"/>
      <c r="AE14" s="175"/>
      <c r="AF14" s="175"/>
      <c r="AG14" s="175"/>
      <c r="AH14" s="175"/>
    </row>
    <row r="15" spans="2:34" x14ac:dyDescent="0.25">
      <c r="E15" s="1"/>
      <c r="F15" s="594" t="s">
        <v>443</v>
      </c>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175"/>
      <c r="AF15" s="175"/>
      <c r="AG15" s="175"/>
      <c r="AH15" s="175"/>
    </row>
    <row r="16" spans="2:34" x14ac:dyDescent="0.25">
      <c r="E16" s="1"/>
      <c r="F16" s="594" t="s">
        <v>444</v>
      </c>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175"/>
      <c r="AF16" s="175"/>
      <c r="AG16" s="175"/>
      <c r="AH16" s="175"/>
    </row>
    <row r="17" spans="2:35" ht="150" hidden="1" x14ac:dyDescent="0.25">
      <c r="E17" s="1"/>
      <c r="F17" s="596" t="s">
        <v>446</v>
      </c>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175"/>
      <c r="AF17" s="396" t="s">
        <v>945</v>
      </c>
      <c r="AG17" s="175"/>
      <c r="AH17" s="175"/>
    </row>
    <row r="18" spans="2:35" x14ac:dyDescent="0.25">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row>
    <row r="19" spans="2:35" x14ac:dyDescent="0.25">
      <c r="C19" s="225" t="str">
        <f>"4."</f>
        <v>4.</v>
      </c>
      <c r="E19" s="592" t="s">
        <v>740</v>
      </c>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223"/>
      <c r="AF19" s="223"/>
      <c r="AG19" s="223"/>
      <c r="AH19" s="223"/>
      <c r="AI19" s="223"/>
    </row>
    <row r="20" spans="2:35" x14ac:dyDescent="0.25">
      <c r="E20" s="1"/>
      <c r="F20" s="594" t="s">
        <v>736</v>
      </c>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row>
    <row r="22" spans="2:35" ht="19.5" thickBot="1" x14ac:dyDescent="0.35">
      <c r="B22" s="241" t="s">
        <v>989</v>
      </c>
      <c r="AG22" s="3"/>
    </row>
    <row r="23" spans="2:35" ht="18.75" x14ac:dyDescent="0.3">
      <c r="B23" s="590" t="s">
        <v>407</v>
      </c>
      <c r="C23" s="591"/>
      <c r="D23" s="591"/>
      <c r="E23" s="191" t="s">
        <v>63</v>
      </c>
      <c r="F23" s="190"/>
      <c r="G23" s="190"/>
      <c r="H23" s="190"/>
      <c r="I23" s="190"/>
      <c r="J23" s="190"/>
      <c r="K23" s="190"/>
      <c r="L23" s="190"/>
      <c r="M23" s="190"/>
      <c r="N23" s="190"/>
      <c r="O23" s="190"/>
      <c r="P23" s="190"/>
      <c r="Q23" s="190"/>
      <c r="R23" s="190"/>
      <c r="S23" s="190"/>
      <c r="T23" s="11"/>
      <c r="U23" s="11"/>
      <c r="V23" s="11"/>
      <c r="W23" s="11"/>
      <c r="X23" s="11"/>
      <c r="Y23" s="11"/>
      <c r="Z23" s="11"/>
      <c r="AA23" s="11"/>
      <c r="AB23" s="11"/>
      <c r="AC23" s="11"/>
      <c r="AD23" s="11"/>
      <c r="AE23" s="51"/>
    </row>
    <row r="24" spans="2:35" ht="10.5" customHeight="1" x14ac:dyDescent="0.25">
      <c r="B24" s="156"/>
      <c r="C24" s="157"/>
      <c r="D24" s="42"/>
      <c r="E24" s="68"/>
      <c r="F24" s="42"/>
      <c r="G24" s="42"/>
      <c r="H24" s="42"/>
      <c r="I24" s="42"/>
      <c r="J24" s="42"/>
      <c r="K24" s="42"/>
      <c r="L24" s="42"/>
      <c r="M24" s="42"/>
      <c r="N24" s="42"/>
      <c r="O24" s="42"/>
      <c r="P24" s="42"/>
      <c r="Q24" s="42"/>
      <c r="R24" s="42"/>
      <c r="S24" s="42"/>
      <c r="T24" s="42"/>
      <c r="U24" s="42"/>
      <c r="V24" s="42"/>
      <c r="W24" s="42"/>
      <c r="X24" s="42"/>
      <c r="Y24" s="42"/>
      <c r="Z24" s="42"/>
      <c r="AA24" s="206" t="s">
        <v>8</v>
      </c>
      <c r="AB24" s="207"/>
      <c r="AC24" s="206"/>
      <c r="AD24" s="208" t="s">
        <v>408</v>
      </c>
      <c r="AE24" s="53"/>
    </row>
    <row r="25" spans="2:35" ht="5.0999999999999996" customHeight="1" x14ac:dyDescent="0.25">
      <c r="B25" s="52"/>
      <c r="C25" s="589"/>
      <c r="D25" s="589"/>
      <c r="E25" s="589"/>
      <c r="F25" s="54"/>
      <c r="G25" s="54"/>
      <c r="H25" s="54"/>
      <c r="I25" s="54"/>
      <c r="J25" s="54"/>
      <c r="K25" s="54"/>
      <c r="L25" s="54"/>
      <c r="M25" s="54"/>
      <c r="N25" s="54"/>
      <c r="O25" s="54"/>
      <c r="P25" s="54"/>
      <c r="Q25" s="54"/>
      <c r="R25" s="54"/>
      <c r="S25" s="54"/>
      <c r="T25" s="54"/>
      <c r="U25" s="182"/>
      <c r="V25" s="182"/>
      <c r="W25" s="182"/>
      <c r="X25" s="182"/>
      <c r="Y25" s="182"/>
      <c r="Z25" s="205"/>
      <c r="AA25" s="38"/>
      <c r="AB25" s="16"/>
      <c r="AC25" s="38"/>
      <c r="AD25" s="18"/>
      <c r="AE25" s="53"/>
    </row>
    <row r="26" spans="2:35" ht="30" customHeight="1" x14ac:dyDescent="0.25">
      <c r="B26" s="52"/>
      <c r="C26" s="192" t="s">
        <v>51</v>
      </c>
      <c r="D26" s="193"/>
      <c r="E26" s="587" t="s">
        <v>412</v>
      </c>
      <c r="F26" s="587"/>
      <c r="G26" s="587"/>
      <c r="H26" s="587"/>
      <c r="I26" s="587"/>
      <c r="J26" s="587"/>
      <c r="K26" s="587"/>
      <c r="L26" s="587"/>
      <c r="M26" s="587"/>
      <c r="N26" s="587"/>
      <c r="O26" s="587"/>
      <c r="P26" s="587"/>
      <c r="Q26" s="587"/>
      <c r="R26" s="587"/>
      <c r="S26" s="587"/>
      <c r="T26" s="587"/>
      <c r="U26" s="587"/>
      <c r="V26" s="587"/>
      <c r="W26" s="587"/>
      <c r="X26" s="183"/>
      <c r="Y26" s="183"/>
      <c r="Z26" s="40"/>
      <c r="AA26" s="188"/>
      <c r="AB26" s="187"/>
      <c r="AC26" s="188"/>
      <c r="AD26" s="189"/>
      <c r="AE26" s="53"/>
    </row>
    <row r="27" spans="2:35" ht="5.0999999999999996" customHeight="1" x14ac:dyDescent="0.25">
      <c r="B27" s="52"/>
      <c r="C27" s="192"/>
      <c r="D27" s="193"/>
      <c r="E27" s="194"/>
      <c r="F27" s="194"/>
      <c r="G27" s="194"/>
      <c r="H27" s="194"/>
      <c r="I27" s="194"/>
      <c r="J27" s="194"/>
      <c r="K27" s="194"/>
      <c r="L27" s="194"/>
      <c r="M27" s="194"/>
      <c r="N27" s="194"/>
      <c r="O27" s="194"/>
      <c r="P27" s="194"/>
      <c r="Q27" s="194"/>
      <c r="R27" s="194"/>
      <c r="S27" s="194"/>
      <c r="T27" s="194"/>
      <c r="U27" s="194"/>
      <c r="V27" s="194"/>
      <c r="W27" s="194"/>
      <c r="X27" s="183"/>
      <c r="Y27" s="183"/>
      <c r="Z27" s="202"/>
      <c r="AA27" s="203"/>
      <c r="AB27" s="203"/>
      <c r="AC27" s="203"/>
      <c r="AD27" s="204"/>
      <c r="AE27" s="53"/>
    </row>
    <row r="28" spans="2:35" ht="30" customHeight="1" x14ac:dyDescent="0.25">
      <c r="B28" s="52"/>
      <c r="C28" s="192"/>
      <c r="D28" s="192" t="s">
        <v>418</v>
      </c>
      <c r="E28" s="587" t="s">
        <v>413</v>
      </c>
      <c r="F28" s="587"/>
      <c r="G28" s="587"/>
      <c r="H28" s="587"/>
      <c r="I28" s="587"/>
      <c r="J28" s="587"/>
      <c r="K28" s="587"/>
      <c r="L28" s="587"/>
      <c r="M28" s="587"/>
      <c r="N28" s="587"/>
      <c r="O28" s="587"/>
      <c r="P28" s="587"/>
      <c r="Q28" s="587"/>
      <c r="R28" s="587"/>
      <c r="S28" s="587"/>
      <c r="T28" s="587"/>
      <c r="U28" s="587"/>
      <c r="V28" s="587"/>
      <c r="W28" s="587"/>
      <c r="X28" s="183"/>
      <c r="Y28" s="183"/>
      <c r="Z28" s="210" t="s">
        <v>409</v>
      </c>
      <c r="AA28" s="481"/>
      <c r="AB28" s="181"/>
      <c r="AC28" s="180"/>
      <c r="AD28" s="482"/>
      <c r="AE28" s="53"/>
    </row>
    <row r="29" spans="2:35" ht="17.100000000000001" customHeight="1" x14ac:dyDescent="0.25">
      <c r="B29" s="52"/>
      <c r="C29" s="192"/>
      <c r="D29" s="192"/>
      <c r="E29" s="479"/>
      <c r="F29" s="195">
        <v>1</v>
      </c>
      <c r="G29" s="195"/>
      <c r="H29" s="479"/>
      <c r="I29" s="195">
        <v>1.5</v>
      </c>
      <c r="J29" s="195"/>
      <c r="K29" s="479"/>
      <c r="L29" s="195">
        <v>2</v>
      </c>
      <c r="M29" s="195"/>
      <c r="N29" s="479"/>
      <c r="O29" s="195" t="s">
        <v>52</v>
      </c>
      <c r="P29" s="195"/>
      <c r="Q29" s="479"/>
      <c r="R29" s="195" t="s">
        <v>414</v>
      </c>
      <c r="S29" s="196"/>
      <c r="T29" s="197"/>
      <c r="U29" s="194"/>
      <c r="V29" s="194"/>
      <c r="W29" s="194"/>
      <c r="X29" s="183"/>
      <c r="Y29" s="183"/>
      <c r="Z29" s="211"/>
      <c r="AA29" s="188"/>
      <c r="AB29" s="187"/>
      <c r="AC29" s="188"/>
      <c r="AD29" s="189"/>
      <c r="AE29" s="53"/>
    </row>
    <row r="30" spans="2:35" ht="5.0999999999999996" customHeight="1" x14ac:dyDescent="0.25">
      <c r="B30" s="52"/>
      <c r="C30" s="192"/>
      <c r="D30" s="192"/>
      <c r="E30" s="196"/>
      <c r="F30" s="198"/>
      <c r="G30" s="198"/>
      <c r="H30" s="196"/>
      <c r="I30" s="198"/>
      <c r="J30" s="198"/>
      <c r="K30" s="196"/>
      <c r="L30" s="198"/>
      <c r="M30" s="198"/>
      <c r="N30" s="196"/>
      <c r="O30" s="198"/>
      <c r="P30" s="198"/>
      <c r="Q30" s="196"/>
      <c r="R30" s="196"/>
      <c r="S30" s="196"/>
      <c r="T30" s="195"/>
      <c r="U30" s="194"/>
      <c r="V30" s="194"/>
      <c r="W30" s="194"/>
      <c r="X30" s="183"/>
      <c r="Y30" s="183"/>
      <c r="Z30" s="212"/>
      <c r="AA30" s="185"/>
      <c r="AB30" s="185"/>
      <c r="AC30" s="185"/>
      <c r="AD30" s="186"/>
      <c r="AE30" s="53"/>
    </row>
    <row r="31" spans="2:35" ht="39" customHeight="1" x14ac:dyDescent="0.25">
      <c r="B31" s="52"/>
      <c r="C31" s="192"/>
      <c r="D31" s="192" t="s">
        <v>419</v>
      </c>
      <c r="E31" s="587" t="s">
        <v>415</v>
      </c>
      <c r="F31" s="587"/>
      <c r="G31" s="587"/>
      <c r="H31" s="587"/>
      <c r="I31" s="587"/>
      <c r="J31" s="587"/>
      <c r="K31" s="587"/>
      <c r="L31" s="587"/>
      <c r="M31" s="587"/>
      <c r="N31" s="587"/>
      <c r="O31" s="587"/>
      <c r="P31" s="587"/>
      <c r="Q31" s="587"/>
      <c r="R31" s="587"/>
      <c r="S31" s="587"/>
      <c r="T31" s="587"/>
      <c r="U31" s="587"/>
      <c r="V31" s="587"/>
      <c r="W31" s="587"/>
      <c r="X31" s="183"/>
      <c r="Y31" s="183"/>
      <c r="Z31" s="213" t="s">
        <v>410</v>
      </c>
      <c r="AA31" s="483"/>
      <c r="AB31" s="182"/>
      <c r="AC31" s="201"/>
      <c r="AD31" s="484"/>
      <c r="AE31" s="53"/>
    </row>
    <row r="32" spans="2:35" ht="5.0999999999999996" customHeight="1" x14ac:dyDescent="0.25">
      <c r="B32" s="52"/>
      <c r="C32" s="192"/>
      <c r="D32" s="192"/>
      <c r="E32" s="200"/>
      <c r="F32" s="200"/>
      <c r="G32" s="200"/>
      <c r="H32" s="200"/>
      <c r="I32" s="200"/>
      <c r="J32" s="200"/>
      <c r="K32" s="200"/>
      <c r="L32" s="200"/>
      <c r="M32" s="200"/>
      <c r="N32" s="200"/>
      <c r="O32" s="200"/>
      <c r="P32" s="200"/>
      <c r="Q32" s="200"/>
      <c r="R32" s="200"/>
      <c r="S32" s="200"/>
      <c r="T32" s="200"/>
      <c r="U32" s="200"/>
      <c r="V32" s="200"/>
      <c r="W32" s="200"/>
      <c r="X32" s="183"/>
      <c r="Y32" s="183"/>
      <c r="Z32" s="214"/>
      <c r="AA32" s="38"/>
      <c r="AB32" s="16"/>
      <c r="AC32" s="38"/>
      <c r="AD32" s="18"/>
      <c r="AE32" s="53"/>
    </row>
    <row r="33" spans="2:31" ht="17.100000000000001" customHeight="1" x14ac:dyDescent="0.25">
      <c r="B33" s="52"/>
      <c r="C33" s="192"/>
      <c r="D33" s="192"/>
      <c r="E33" s="480"/>
      <c r="F33" s="195">
        <v>2</v>
      </c>
      <c r="G33" s="195"/>
      <c r="H33" s="480"/>
      <c r="I33" s="195">
        <v>2.5</v>
      </c>
      <c r="J33" s="195"/>
      <c r="K33" s="480"/>
      <c r="L33" s="195">
        <v>3</v>
      </c>
      <c r="M33" s="195"/>
      <c r="N33" s="480"/>
      <c r="O33" s="195">
        <v>3.5</v>
      </c>
      <c r="P33" s="197"/>
      <c r="Q33" s="480"/>
      <c r="R33" s="195">
        <v>4</v>
      </c>
      <c r="S33" s="197"/>
      <c r="T33" s="480"/>
      <c r="U33" s="195" t="s">
        <v>52</v>
      </c>
      <c r="V33" s="195"/>
      <c r="W33" s="480"/>
      <c r="X33" s="209" t="s">
        <v>414</v>
      </c>
      <c r="Y33" s="184"/>
      <c r="Z33" s="215"/>
      <c r="AA33" s="188"/>
      <c r="AB33" s="187"/>
      <c r="AC33" s="188"/>
      <c r="AD33" s="189"/>
      <c r="AE33" s="53"/>
    </row>
    <row r="34" spans="2:31" ht="5.0999999999999996" customHeight="1" x14ac:dyDescent="0.25">
      <c r="B34" s="52"/>
      <c r="C34" s="192"/>
      <c r="D34" s="192"/>
      <c r="E34" s="196"/>
      <c r="F34" s="198"/>
      <c r="G34" s="198"/>
      <c r="H34" s="196"/>
      <c r="I34" s="198"/>
      <c r="J34" s="198"/>
      <c r="K34" s="196"/>
      <c r="L34" s="198"/>
      <c r="M34" s="198"/>
      <c r="N34" s="196"/>
      <c r="O34" s="198"/>
      <c r="P34" s="199"/>
      <c r="Q34" s="196"/>
      <c r="R34" s="198"/>
      <c r="S34" s="199"/>
      <c r="T34" s="196"/>
      <c r="U34" s="198"/>
      <c r="V34" s="198"/>
      <c r="W34" s="196"/>
      <c r="X34" s="184"/>
      <c r="Y34" s="184"/>
      <c r="Z34" s="216"/>
      <c r="AA34" s="203"/>
      <c r="AB34" s="203"/>
      <c r="AC34" s="203"/>
      <c r="AD34" s="204"/>
      <c r="AE34" s="53"/>
    </row>
    <row r="35" spans="2:31" ht="47.25" customHeight="1" x14ac:dyDescent="0.25">
      <c r="B35" s="52"/>
      <c r="C35" s="192"/>
      <c r="D35" s="192" t="s">
        <v>420</v>
      </c>
      <c r="E35" s="587" t="s">
        <v>416</v>
      </c>
      <c r="F35" s="587"/>
      <c r="G35" s="587"/>
      <c r="H35" s="587"/>
      <c r="I35" s="587"/>
      <c r="J35" s="587"/>
      <c r="K35" s="587"/>
      <c r="L35" s="587"/>
      <c r="M35" s="587"/>
      <c r="N35" s="587"/>
      <c r="O35" s="587"/>
      <c r="P35" s="587"/>
      <c r="Q35" s="587"/>
      <c r="R35" s="587"/>
      <c r="S35" s="587"/>
      <c r="T35" s="587"/>
      <c r="U35" s="587"/>
      <c r="V35" s="587"/>
      <c r="W35" s="587"/>
      <c r="X35" s="183"/>
      <c r="Y35" s="183"/>
      <c r="Z35" s="217" t="s">
        <v>411</v>
      </c>
      <c r="AA35" s="188"/>
      <c r="AB35" s="187"/>
      <c r="AC35" s="188"/>
      <c r="AD35" s="189"/>
      <c r="AE35" s="53"/>
    </row>
    <row r="36" spans="2:31" ht="5.0999999999999996" customHeight="1" x14ac:dyDescent="0.25">
      <c r="B36" s="52"/>
      <c r="C36" s="192"/>
      <c r="D36" s="193"/>
      <c r="E36" s="194"/>
      <c r="F36" s="194"/>
      <c r="G36" s="194"/>
      <c r="H36" s="194"/>
      <c r="I36" s="194"/>
      <c r="J36" s="194"/>
      <c r="K36" s="194"/>
      <c r="L36" s="194"/>
      <c r="M36" s="194"/>
      <c r="N36" s="194"/>
      <c r="O36" s="194"/>
      <c r="P36" s="194"/>
      <c r="Q36" s="194"/>
      <c r="R36" s="194"/>
      <c r="S36" s="194"/>
      <c r="T36" s="194"/>
      <c r="U36" s="194"/>
      <c r="V36" s="194"/>
      <c r="W36" s="194"/>
      <c r="X36" s="183"/>
      <c r="Y36" s="183"/>
      <c r="Z36" s="212"/>
      <c r="AA36" s="185"/>
      <c r="AB36" s="185"/>
      <c r="AC36" s="185"/>
      <c r="AD36" s="186"/>
      <c r="AE36" s="53"/>
    </row>
    <row r="37" spans="2:31" ht="31.5" customHeight="1" x14ac:dyDescent="0.25">
      <c r="B37" s="52"/>
      <c r="C37" s="192" t="s">
        <v>7</v>
      </c>
      <c r="D37" s="193"/>
      <c r="E37" s="587" t="s">
        <v>417</v>
      </c>
      <c r="F37" s="587"/>
      <c r="G37" s="587"/>
      <c r="H37" s="587"/>
      <c r="I37" s="587"/>
      <c r="J37" s="587"/>
      <c r="K37" s="587"/>
      <c r="L37" s="587"/>
      <c r="M37" s="587"/>
      <c r="N37" s="587"/>
      <c r="O37" s="587"/>
      <c r="P37" s="587"/>
      <c r="Q37" s="587"/>
      <c r="R37" s="587"/>
      <c r="S37" s="587"/>
      <c r="T37" s="587"/>
      <c r="U37" s="587"/>
      <c r="V37" s="587"/>
      <c r="W37" s="587"/>
      <c r="X37" s="183"/>
      <c r="Y37" s="183"/>
      <c r="Z37" s="217">
        <v>4</v>
      </c>
      <c r="AA37" s="485"/>
      <c r="AB37" s="181"/>
      <c r="AC37" s="180"/>
      <c r="AD37" s="482"/>
      <c r="AE37" s="53"/>
    </row>
    <row r="38" spans="2:31" ht="5.0999999999999996" customHeight="1" thickBot="1" x14ac:dyDescent="0.3">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9"/>
    </row>
  </sheetData>
  <sheetProtection sheet="1" objects="1" scenarios="1" selectLockedCells="1"/>
  <mergeCells count="19">
    <mergeCell ref="E35:W35"/>
    <mergeCell ref="E37:W37"/>
    <mergeCell ref="E7:AD7"/>
    <mergeCell ref="C25:E25"/>
    <mergeCell ref="B23:D23"/>
    <mergeCell ref="E19:AD19"/>
    <mergeCell ref="F8:AD8"/>
    <mergeCell ref="F11:AD11"/>
    <mergeCell ref="E10:AD10"/>
    <mergeCell ref="E13:AD14"/>
    <mergeCell ref="F15:AD15"/>
    <mergeCell ref="F16:AD16"/>
    <mergeCell ref="F17:AD17"/>
    <mergeCell ref="F20:AD20"/>
    <mergeCell ref="F1:K1"/>
    <mergeCell ref="F2:I2"/>
    <mergeCell ref="E26:W26"/>
    <mergeCell ref="E28:W28"/>
    <mergeCell ref="E31:W31"/>
  </mergeCells>
  <pageMargins left="0.7" right="0.7" top="0.75" bottom="0.75" header="0.3" footer="0.3"/>
  <pageSetup paperSize="20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2EC7D-3118-4419-AA49-4C2F9D4FD82B}">
  <sheetPr codeName="Sheet6">
    <tabColor theme="8" tint="0.39997558519241921"/>
  </sheetPr>
  <dimension ref="B1:S34"/>
  <sheetViews>
    <sheetView showGridLines="0" showRowColHeaders="0" zoomScaleNormal="100" workbookViewId="0">
      <pane ySplit="2" topLeftCell="A3" activePane="bottomLeft" state="frozen"/>
      <selection pane="bottomLeft" activeCell="E8" sqref="E8"/>
    </sheetView>
  </sheetViews>
  <sheetFormatPr defaultRowHeight="15" x14ac:dyDescent="0.25"/>
  <cols>
    <col min="2" max="2" width="1.28515625" customWidth="1"/>
    <col min="3" max="3" width="2" bestFit="1" customWidth="1"/>
    <col min="4" max="4" width="2" customWidth="1"/>
    <col min="5" max="5" width="44.7109375" customWidth="1"/>
    <col min="6" max="6" width="19.7109375" bestFit="1" customWidth="1"/>
    <col min="7" max="7" width="14.5703125" bestFit="1" customWidth="1"/>
    <col min="8" max="9" width="21.140625" bestFit="1" customWidth="1"/>
    <col min="10" max="10" width="21.7109375" bestFit="1" customWidth="1"/>
    <col min="11" max="11" width="13" customWidth="1"/>
    <col min="12" max="12" width="1.28515625" customWidth="1"/>
  </cols>
  <sheetData>
    <row r="1" spans="2:12" ht="60" customHeight="1" x14ac:dyDescent="0.25">
      <c r="E1" s="248"/>
    </row>
    <row r="2" spans="2:12" ht="13.5" customHeight="1" x14ac:dyDescent="0.25">
      <c r="E2" s="232"/>
    </row>
    <row r="3" spans="2:12" ht="13.5" customHeight="1" thickBot="1" x14ac:dyDescent="0.3">
      <c r="B3" s="42"/>
      <c r="C3" s="42"/>
      <c r="D3" s="42"/>
      <c r="E3" s="42"/>
      <c r="F3" s="42"/>
      <c r="G3" s="42"/>
      <c r="H3" s="42"/>
      <c r="I3" s="42"/>
      <c r="J3" s="42"/>
      <c r="K3" s="42"/>
      <c r="L3" s="42"/>
    </row>
    <row r="4" spans="2:12" ht="18.75" x14ac:dyDescent="0.3">
      <c r="B4" s="602">
        <v>7</v>
      </c>
      <c r="C4" s="603"/>
      <c r="D4" s="191" t="s">
        <v>63</v>
      </c>
      <c r="E4" s="11"/>
      <c r="F4" s="134"/>
      <c r="G4" s="134"/>
      <c r="H4" s="134"/>
      <c r="I4" s="134"/>
      <c r="J4" s="134"/>
      <c r="K4" s="134"/>
      <c r="L4" s="51"/>
    </row>
    <row r="5" spans="2:12" ht="39" customHeight="1" x14ac:dyDescent="0.25">
      <c r="B5" s="52"/>
      <c r="C5" s="42"/>
      <c r="D5" s="42"/>
      <c r="E5" s="42"/>
      <c r="F5" s="49" t="s">
        <v>76</v>
      </c>
      <c r="G5" s="49" t="s">
        <v>77</v>
      </c>
      <c r="H5" s="49" t="s">
        <v>78</v>
      </c>
      <c r="I5" s="49" t="s">
        <v>79</v>
      </c>
      <c r="J5" s="49" t="s">
        <v>80</v>
      </c>
      <c r="K5" s="49" t="s">
        <v>81</v>
      </c>
      <c r="L5" s="53"/>
    </row>
    <row r="6" spans="2:12" s="172" customFormat="1" ht="29.65" customHeight="1" x14ac:dyDescent="0.25">
      <c r="B6" s="52"/>
      <c r="D6" s="597" t="s">
        <v>75</v>
      </c>
      <c r="E6" s="598"/>
      <c r="F6" s="599"/>
      <c r="G6" s="600"/>
      <c r="H6" s="600"/>
      <c r="I6" s="600"/>
      <c r="J6" s="600"/>
      <c r="K6" s="601"/>
      <c r="L6" s="53"/>
    </row>
    <row r="7" spans="2:12" ht="5.0999999999999996" customHeight="1" x14ac:dyDescent="0.25">
      <c r="B7" s="52"/>
      <c r="C7" s="234"/>
      <c r="D7" s="234"/>
      <c r="E7" s="234"/>
      <c r="F7" s="607"/>
      <c r="G7" s="608"/>
      <c r="H7" s="608"/>
      <c r="I7" s="608"/>
      <c r="J7" s="608"/>
      <c r="K7" s="609"/>
      <c r="L7" s="53"/>
    </row>
    <row r="8" spans="2:12" x14ac:dyDescent="0.25">
      <c r="B8" s="52"/>
      <c r="C8" s="42"/>
      <c r="D8" s="55" t="s">
        <v>64</v>
      </c>
      <c r="E8" s="493" t="s">
        <v>430</v>
      </c>
      <c r="F8" s="491"/>
      <c r="G8" s="492"/>
      <c r="H8" s="465" t="str">
        <f>'7a) Fin Assistance at Cost'!F54</f>
        <v>Calculation</v>
      </c>
      <c r="I8" s="465" t="str">
        <f>'7a) Fin Assistance at Cost'!F62</f>
        <v>Calculation</v>
      </c>
      <c r="J8" s="465" t="str">
        <f>'7a) Fin Assistance at Cost'!F64</f>
        <v>Calculation</v>
      </c>
      <c r="K8" s="475" t="str">
        <f>'7a) Fin Assistance at Cost'!F68</f>
        <v>Calculation</v>
      </c>
      <c r="L8" s="53"/>
    </row>
    <row r="9" spans="2:12" ht="5.0999999999999996" customHeight="1" x14ac:dyDescent="0.25">
      <c r="B9" s="52"/>
      <c r="C9" s="42"/>
      <c r="D9" s="55"/>
      <c r="E9" s="56"/>
      <c r="F9" s="610"/>
      <c r="G9" s="611"/>
      <c r="H9" s="611"/>
      <c r="I9" s="611"/>
      <c r="J9" s="611"/>
      <c r="K9" s="612"/>
      <c r="L9" s="53"/>
    </row>
    <row r="10" spans="2:12" x14ac:dyDescent="0.25">
      <c r="B10" s="52"/>
      <c r="C10" s="42"/>
      <c r="D10" s="55" t="s">
        <v>65</v>
      </c>
      <c r="E10" s="493" t="s">
        <v>428</v>
      </c>
      <c r="F10" s="492"/>
      <c r="G10" s="492"/>
      <c r="H10" s="437" t="str">
        <f>'7b) Medicaid'!F35</f>
        <v>Calculation</v>
      </c>
      <c r="I10" s="437" t="str">
        <f>'7b) Medicaid'!F45</f>
        <v>Calculation</v>
      </c>
      <c r="J10" s="437" t="str">
        <f>'7b) Medicaid'!F47</f>
        <v>Calculation</v>
      </c>
      <c r="K10" s="475" t="str">
        <f>'7b) Medicaid'!F51</f>
        <v>Calculation</v>
      </c>
      <c r="L10" s="53"/>
    </row>
    <row r="11" spans="2:12" ht="5.0999999999999996" customHeight="1" x14ac:dyDescent="0.25">
      <c r="B11" s="52"/>
      <c r="C11" s="42"/>
      <c r="D11" s="55"/>
      <c r="E11" s="42"/>
      <c r="F11" s="610"/>
      <c r="G11" s="611"/>
      <c r="H11" s="611"/>
      <c r="I11" s="611"/>
      <c r="J11" s="611"/>
      <c r="K11" s="612"/>
      <c r="L11" s="53"/>
    </row>
    <row r="12" spans="2:12" ht="27" customHeight="1" x14ac:dyDescent="0.25">
      <c r="B12" s="52"/>
      <c r="C12" s="42"/>
      <c r="D12" s="55" t="s">
        <v>66</v>
      </c>
      <c r="E12" s="494" t="s">
        <v>448</v>
      </c>
      <c r="F12" s="492"/>
      <c r="G12" s="492"/>
      <c r="H12" s="437" t="str">
        <f>'7b) Medicaid'!G35</f>
        <v>Calculation</v>
      </c>
      <c r="I12" s="437" t="str">
        <f>'7b) Medicaid'!G45</f>
        <v>Calculation</v>
      </c>
      <c r="J12" s="437" t="str">
        <f>'7b) Medicaid'!G47</f>
        <v>Calculation</v>
      </c>
      <c r="K12" s="475" t="str">
        <f>'7b) Medicaid'!G51</f>
        <v>Calculation</v>
      </c>
      <c r="L12" s="53"/>
    </row>
    <row r="13" spans="2:12" ht="5.0999999999999996" customHeight="1" x14ac:dyDescent="0.25">
      <c r="B13" s="52"/>
      <c r="C13" s="42"/>
      <c r="D13" s="55"/>
      <c r="E13" s="56"/>
      <c r="F13" s="610"/>
      <c r="G13" s="611"/>
      <c r="H13" s="611"/>
      <c r="I13" s="611"/>
      <c r="J13" s="611"/>
      <c r="K13" s="612"/>
      <c r="L13" s="53"/>
    </row>
    <row r="14" spans="2:12" ht="27" customHeight="1" x14ac:dyDescent="0.25">
      <c r="B14" s="52"/>
      <c r="C14" s="42"/>
      <c r="D14" s="55" t="s">
        <v>67</v>
      </c>
      <c r="E14" s="60" t="s">
        <v>83</v>
      </c>
      <c r="F14" s="437" t="str">
        <f>IF(SUM(F8+F10+F12)=0,"Calculation",SUM(F8+F10+F12))</f>
        <v>Calculation</v>
      </c>
      <c r="G14" s="437" t="str">
        <f t="shared" ref="G14" si="0">IF(SUM(G8+G10+G12)=0,"Calculation",SUM(G8+G10+G12))</f>
        <v>Calculation</v>
      </c>
      <c r="H14" s="437" t="str">
        <f>IFERROR(SUM(H8+H10+H12),"Calculation")</f>
        <v>Calculation</v>
      </c>
      <c r="I14" s="437" t="str">
        <f>IFERROR(SUM(I8+I10+I12),"Calculation")</f>
        <v>Calculation</v>
      </c>
      <c r="J14" s="437" t="str">
        <f>IFERROR(SUM(J8+J10+J12),"Calculation")</f>
        <v>Calculation</v>
      </c>
      <c r="K14" s="475" t="str">
        <f>IFERROR(SUM(K8+K10+K12),"Calculation")</f>
        <v>Calculation</v>
      </c>
      <c r="L14" s="53"/>
    </row>
    <row r="15" spans="2:12" ht="15" customHeight="1" x14ac:dyDescent="0.25">
      <c r="B15" s="52"/>
      <c r="C15" s="42"/>
      <c r="D15" s="597" t="s">
        <v>82</v>
      </c>
      <c r="E15" s="598"/>
      <c r="F15" s="604"/>
      <c r="G15" s="605"/>
      <c r="H15" s="605"/>
      <c r="I15" s="605"/>
      <c r="J15" s="605"/>
      <c r="K15" s="606"/>
      <c r="L15" s="53"/>
    </row>
    <row r="16" spans="2:12" ht="5.0999999999999996" customHeight="1" x14ac:dyDescent="0.25">
      <c r="B16" s="52"/>
      <c r="C16" s="42"/>
      <c r="D16" s="55"/>
      <c r="E16" s="42"/>
      <c r="F16" s="610"/>
      <c r="G16" s="611"/>
      <c r="H16" s="611"/>
      <c r="I16" s="611"/>
      <c r="J16" s="611"/>
      <c r="K16" s="612"/>
      <c r="L16" s="53"/>
    </row>
    <row r="17" spans="2:19" ht="44.1" customHeight="1" x14ac:dyDescent="0.25">
      <c r="B17" s="52"/>
      <c r="C17" s="42"/>
      <c r="D17" s="55" t="s">
        <v>68</v>
      </c>
      <c r="E17" s="495" t="s">
        <v>429</v>
      </c>
      <c r="F17" s="492"/>
      <c r="G17" s="492"/>
      <c r="H17" s="437" t="str">
        <f>'7e) CHIS and CBO'!F141</f>
        <v>Calculation</v>
      </c>
      <c r="I17" s="437" t="str">
        <f>'7e) CHIS and CBO'!G141</f>
        <v>Calculation</v>
      </c>
      <c r="J17" s="437" t="str">
        <f>'7e) CHIS and CBO'!H141</f>
        <v>Calculation</v>
      </c>
      <c r="K17" s="475" t="str">
        <f>'7e) CHIS and CBO'!H147</f>
        <v>Calculation</v>
      </c>
      <c r="L17" s="53"/>
      <c r="S17" s="248"/>
    </row>
    <row r="18" spans="2:19" ht="5.0999999999999996" customHeight="1" x14ac:dyDescent="0.25">
      <c r="B18" s="52"/>
      <c r="C18" s="42"/>
      <c r="D18" s="55"/>
      <c r="E18" s="56"/>
      <c r="F18" s="610"/>
      <c r="G18" s="611"/>
      <c r="H18" s="611"/>
      <c r="I18" s="611"/>
      <c r="J18" s="611"/>
      <c r="K18" s="612"/>
      <c r="L18" s="53"/>
    </row>
    <row r="19" spans="2:19" ht="15" customHeight="1" x14ac:dyDescent="0.25">
      <c r="B19" s="52"/>
      <c r="C19" s="42"/>
      <c r="D19" s="55" t="s">
        <v>69</v>
      </c>
      <c r="E19" s="493" t="s">
        <v>431</v>
      </c>
      <c r="F19" s="492"/>
      <c r="G19" s="492"/>
      <c r="H19" s="437" t="str">
        <f>'7f) Health Professional Ed.'!F64</f>
        <v>Calculation</v>
      </c>
      <c r="I19" s="437" t="str">
        <f>'7f) Health Professional Ed.'!F76</f>
        <v>Calculation</v>
      </c>
      <c r="J19" s="437" t="str">
        <f>'7f) Health Professional Ed.'!F78</f>
        <v>Calculation</v>
      </c>
      <c r="K19" s="475" t="str">
        <f>'7f) Health Professional Ed.'!F82</f>
        <v>Calculation</v>
      </c>
      <c r="L19" s="53"/>
    </row>
    <row r="20" spans="2:19" ht="5.0999999999999996" customHeight="1" x14ac:dyDescent="0.25">
      <c r="B20" s="52"/>
      <c r="C20" s="42"/>
      <c r="D20" s="55"/>
      <c r="E20" s="56"/>
      <c r="F20" s="610">
        <v>32</v>
      </c>
      <c r="G20" s="611"/>
      <c r="H20" s="611"/>
      <c r="I20" s="611"/>
      <c r="J20" s="611"/>
      <c r="K20" s="612"/>
      <c r="L20" s="53"/>
    </row>
    <row r="21" spans="2:19" x14ac:dyDescent="0.25">
      <c r="B21" s="52"/>
      <c r="C21" s="42"/>
      <c r="D21" s="55" t="s">
        <v>70</v>
      </c>
      <c r="E21" s="493" t="s">
        <v>580</v>
      </c>
      <c r="F21" s="492"/>
      <c r="G21" s="492"/>
      <c r="H21" s="437" t="str">
        <f>'7g) Subsidized Health Svcs'!J76</f>
        <v>Calculation</v>
      </c>
      <c r="I21" s="437" t="str">
        <f>'7g) Subsidized Health Svcs'!J84</f>
        <v>Calculation</v>
      </c>
      <c r="J21" s="437" t="str">
        <f>'7g) Subsidized Health Svcs'!J86</f>
        <v>Calculation</v>
      </c>
      <c r="K21" s="475">
        <f>'7g) Subsidized Health Svcs'!J90</f>
        <v>0</v>
      </c>
      <c r="L21" s="53"/>
    </row>
    <row r="22" spans="2:19" ht="5.0999999999999996" customHeight="1" x14ac:dyDescent="0.25">
      <c r="B22" s="52"/>
      <c r="C22" s="42"/>
      <c r="D22" s="55"/>
      <c r="E22" s="56"/>
      <c r="F22" s="610"/>
      <c r="G22" s="611"/>
      <c r="H22" s="611"/>
      <c r="I22" s="611"/>
      <c r="J22" s="611"/>
      <c r="K22" s="612"/>
      <c r="L22" s="53"/>
    </row>
    <row r="23" spans="2:19" x14ac:dyDescent="0.25">
      <c r="B23" s="52"/>
      <c r="C23" s="42"/>
      <c r="D23" s="55" t="s">
        <v>71</v>
      </c>
      <c r="E23" s="493" t="s">
        <v>581</v>
      </c>
      <c r="F23" s="492"/>
      <c r="G23" s="492"/>
      <c r="H23" s="464" t="str">
        <f>'7h) Research'!F60</f>
        <v>Calculation</v>
      </c>
      <c r="I23" s="464" t="str">
        <f>'7h) Research'!F68</f>
        <v>Calculation</v>
      </c>
      <c r="J23" s="464" t="str">
        <f>'7h) Research'!F70</f>
        <v>Calculation</v>
      </c>
      <c r="K23" s="475" t="str">
        <f>'7h) Research'!F74</f>
        <v>Calculation</v>
      </c>
      <c r="L23" s="53"/>
    </row>
    <row r="24" spans="2:19" ht="5.0999999999999996" customHeight="1" x14ac:dyDescent="0.25">
      <c r="B24" s="52"/>
      <c r="C24" s="42"/>
      <c r="D24" s="55"/>
      <c r="E24" s="42"/>
      <c r="F24" s="610"/>
      <c r="G24" s="611"/>
      <c r="H24" s="611"/>
      <c r="I24" s="611"/>
      <c r="J24" s="611"/>
      <c r="K24" s="612"/>
      <c r="L24" s="53"/>
    </row>
    <row r="25" spans="2:19" ht="27" customHeight="1" x14ac:dyDescent="0.25">
      <c r="B25" s="52"/>
      <c r="C25" s="42"/>
      <c r="D25" s="55" t="s">
        <v>72</v>
      </c>
      <c r="E25" s="494" t="s">
        <v>582</v>
      </c>
      <c r="F25" s="492"/>
      <c r="G25" s="492"/>
      <c r="H25" s="464" t="str">
        <f>IF('7i) Cash In Kind Contributions'!H67=0,"Calculation",'7i) Cash In Kind Contributions'!H67)</f>
        <v>Calculation</v>
      </c>
      <c r="I25" s="464" t="str">
        <f>IF('7i) Cash In Kind Contributions'!H69=0,"Calculation",'7i) Cash In Kind Contributions'!H69)</f>
        <v>Calculation</v>
      </c>
      <c r="J25" s="464" t="str">
        <f>IF('7i) Cash In Kind Contributions'!H71=0,"Calculation",'7i) Cash In Kind Contributions'!H71)</f>
        <v>Calculation</v>
      </c>
      <c r="K25" s="475" t="str">
        <f>IF('7i) Cash In Kind Contributions'!H75=0,"Calculation",'7i) Cash In Kind Contributions'!H75)</f>
        <v>Calculation</v>
      </c>
      <c r="L25" s="53"/>
    </row>
    <row r="26" spans="2:19" ht="5.0999999999999996" customHeight="1" x14ac:dyDescent="0.25">
      <c r="B26" s="52"/>
      <c r="C26" s="42"/>
      <c r="D26" s="55"/>
      <c r="E26" s="56"/>
      <c r="F26" s="610"/>
      <c r="G26" s="611"/>
      <c r="H26" s="611"/>
      <c r="I26" s="611"/>
      <c r="J26" s="611"/>
      <c r="K26" s="612"/>
      <c r="L26" s="53"/>
    </row>
    <row r="27" spans="2:19" x14ac:dyDescent="0.25">
      <c r="B27" s="52"/>
      <c r="C27" s="42"/>
      <c r="D27" s="55" t="s">
        <v>73</v>
      </c>
      <c r="E27" s="42" t="s">
        <v>84</v>
      </c>
      <c r="F27" s="437" t="str">
        <f>IF(F17+F19+F21+F23+F25=0,"Calculation",F17+F19+F21+F23+F25)</f>
        <v>Calculation</v>
      </c>
      <c r="G27" s="437" t="str">
        <f>IF(G17+G19+G21+G23+G25=0,"Calculation",G17+G19+G21+G23+G25)</f>
        <v>Calculation</v>
      </c>
      <c r="H27" s="464" t="str">
        <f>IFERROR(H17+H19+H21+H23+H25,"Calculation")</f>
        <v>Calculation</v>
      </c>
      <c r="I27" s="464" t="str">
        <f>IFERROR(I17+I19+I21+I23+I25,"Calculation")</f>
        <v>Calculation</v>
      </c>
      <c r="J27" s="464" t="str">
        <f>IFERROR(J17+J19+J21+J23+J25,"Calculation")</f>
        <v>Calculation</v>
      </c>
      <c r="K27" s="475" t="str">
        <f>IFERROR(K17+K19+K21+K23+K25,"Calculation")</f>
        <v>Calculation</v>
      </c>
      <c r="L27" s="53"/>
    </row>
    <row r="28" spans="2:19" ht="5.0999999999999996" customHeight="1" x14ac:dyDescent="0.25">
      <c r="B28" s="52"/>
      <c r="C28" s="42"/>
      <c r="D28" s="55"/>
      <c r="E28" s="42"/>
      <c r="F28" s="610"/>
      <c r="G28" s="611"/>
      <c r="H28" s="611"/>
      <c r="I28" s="611"/>
      <c r="J28" s="611"/>
      <c r="K28" s="612"/>
      <c r="L28" s="53"/>
    </row>
    <row r="29" spans="2:19" x14ac:dyDescent="0.25">
      <c r="B29" s="52"/>
      <c r="C29" s="42"/>
      <c r="D29" s="55" t="s">
        <v>74</v>
      </c>
      <c r="E29" s="42" t="s">
        <v>85</v>
      </c>
      <c r="F29" s="437" t="str">
        <f>IFERROR(F14+F27,"Calculation")</f>
        <v>Calculation</v>
      </c>
      <c r="G29" s="437" t="str">
        <f>IFERROR(G14+G27,"Calculation")</f>
        <v>Calculation</v>
      </c>
      <c r="H29" s="465" t="str">
        <f t="shared" ref="H29:K29" si="1">IFERROR(H14+H27,"Calculation")</f>
        <v>Calculation</v>
      </c>
      <c r="I29" s="465" t="str">
        <f>IFERROR(I14+I27,"Calculation")</f>
        <v>Calculation</v>
      </c>
      <c r="J29" s="465" t="str">
        <f t="shared" si="1"/>
        <v>Calculation</v>
      </c>
      <c r="K29" s="475" t="str">
        <f t="shared" si="1"/>
        <v>Calculation</v>
      </c>
      <c r="L29" s="53"/>
    </row>
    <row r="30" spans="2:19" ht="0.75" customHeight="1" x14ac:dyDescent="0.25">
      <c r="B30" s="52"/>
      <c r="C30" s="42"/>
      <c r="D30" s="42"/>
      <c r="E30" s="42"/>
      <c r="F30" s="42"/>
      <c r="G30" s="42"/>
      <c r="H30" s="42"/>
      <c r="I30" s="42"/>
      <c r="J30" s="42"/>
      <c r="K30" s="42"/>
      <c r="L30" s="53"/>
    </row>
    <row r="31" spans="2:19" ht="15.75" thickBot="1" x14ac:dyDescent="0.3">
      <c r="B31" s="57"/>
      <c r="C31" s="58"/>
      <c r="D31" s="58"/>
      <c r="E31" s="58"/>
      <c r="F31" s="58"/>
      <c r="G31" s="58"/>
      <c r="H31" s="58"/>
      <c r="I31" s="58"/>
      <c r="J31" s="58"/>
      <c r="K31" s="58"/>
      <c r="L31" s="59"/>
    </row>
    <row r="32" spans="2:19" x14ac:dyDescent="0.25">
      <c r="B32" s="42"/>
      <c r="C32" s="42"/>
      <c r="D32" s="42"/>
      <c r="E32" s="42"/>
      <c r="F32" s="42"/>
      <c r="G32" s="42"/>
      <c r="H32" s="42"/>
      <c r="I32" s="42"/>
      <c r="J32" s="42"/>
      <c r="K32" s="42"/>
      <c r="L32" s="42"/>
    </row>
    <row r="34" spans="3:3" ht="21" x14ac:dyDescent="0.35">
      <c r="C34" s="255" t="s">
        <v>583</v>
      </c>
    </row>
  </sheetData>
  <sheetProtection sheet="1" objects="1" scenarios="1" selectLockedCells="1"/>
  <mergeCells count="16">
    <mergeCell ref="F18:K18"/>
    <mergeCell ref="F16:K16"/>
    <mergeCell ref="F13:K13"/>
    <mergeCell ref="F11:K11"/>
    <mergeCell ref="F9:K9"/>
    <mergeCell ref="F28:K28"/>
    <mergeCell ref="F26:K26"/>
    <mergeCell ref="F24:K24"/>
    <mergeCell ref="F22:K22"/>
    <mergeCell ref="F20:K20"/>
    <mergeCell ref="D6:E6"/>
    <mergeCell ref="F6:K6"/>
    <mergeCell ref="B4:C4"/>
    <mergeCell ref="D15:E15"/>
    <mergeCell ref="F15:K15"/>
    <mergeCell ref="F7:K7"/>
  </mergeCells>
  <hyperlinks>
    <hyperlink ref="E8" location="'7a) Fin Assistance at Cost'!A6" display="Financial Assistance at cost (from Worksheet 1)" xr:uid="{06950FDE-B450-4EF9-9E84-3EB9B679225C}"/>
    <hyperlink ref="E10" location="'7b) Medicaid'!A7" display="Medicaid (from Worksheet 3, column a)" xr:uid="{3D89851F-3B91-4BA2-9BCF-A122B9C125ED}"/>
    <hyperlink ref="E17" location="'7e) CHIS and CBO'!A7" display="Community health improvement services and community benefit operations (from Worksheet 4)" xr:uid="{89862536-2BE7-4915-9F93-A32177E6AB6F}"/>
    <hyperlink ref="E19" location="'7f) Health Professional Ed.'!A6" display="Health professions education (from Worksheet 5)" xr:uid="{E913A190-818F-495E-AF45-FE42F07A6D97}"/>
    <hyperlink ref="E21" location="'7g) Subsidized Health Svcs'!A6" display="Subsidized health services (from Worksheet 6)" xr:uid="{D7806338-16F8-4A95-A280-ACA564DC6772}"/>
    <hyperlink ref="E23" location="'7h) Research'!A7" display="Research (from Worksheet 7)" xr:uid="{138B0A1E-F7B1-41CE-96B7-523F2AF7D019}"/>
    <hyperlink ref="E25" location="'7i) Cash In Kind Contributions'!A6" display="Cash and in-kind contributions for community benefit (from Worksheet 8)" xr:uid="{6C533D51-188A-4E9E-9407-DE95EC70CE64}"/>
    <hyperlink ref="E12" location="'7c) Means Tested Programs'!A5" display="Cost of other means-tested government programs (from Worksheet 3, column b)" xr:uid="{AEED4B55-ADA8-48DD-96D3-C63CC03F7163}"/>
  </hyperlinks>
  <pageMargins left="0.7" right="0.7" top="0.75" bottom="0.75" header="0.3" footer="0.3"/>
  <pageSetup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D1454-04CA-42BE-B682-8C9E55319629}">
  <sheetPr codeName="Sheet7">
    <tabColor theme="5" tint="0.39997558519241921"/>
  </sheetPr>
  <dimension ref="B1:L30"/>
  <sheetViews>
    <sheetView showGridLines="0" zoomScaleNormal="100" workbookViewId="0">
      <pane ySplit="2" topLeftCell="A3" activePane="bottomLeft" state="frozen"/>
      <selection pane="bottomLeft" activeCell="E21" sqref="E21"/>
    </sheetView>
  </sheetViews>
  <sheetFormatPr defaultColWidth="8.7109375" defaultRowHeight="15" x14ac:dyDescent="0.25"/>
  <cols>
    <col min="1" max="1" width="8.7109375" style="172"/>
    <col min="2" max="2" width="1.28515625" style="172" customWidth="1"/>
    <col min="3" max="3" width="2" style="172" bestFit="1" customWidth="1"/>
    <col min="4" max="4" width="3.5703125" style="172" customWidth="1"/>
    <col min="5" max="5" width="44.7109375" style="172" customWidth="1"/>
    <col min="6" max="6" width="19.7109375" style="172" bestFit="1" customWidth="1"/>
    <col min="7" max="7" width="14.5703125" style="172" bestFit="1" customWidth="1"/>
    <col min="8" max="8" width="16.7109375" style="172" bestFit="1" customWidth="1"/>
    <col min="9" max="10" width="15.28515625" style="172" bestFit="1" customWidth="1"/>
    <col min="11" max="11" width="13" style="172" customWidth="1"/>
    <col min="12" max="12" width="1.28515625" style="172" customWidth="1"/>
    <col min="13" max="16384" width="8.7109375" style="172"/>
  </cols>
  <sheetData>
    <row r="1" spans="2:12" ht="60" customHeight="1" x14ac:dyDescent="0.25"/>
    <row r="2" spans="2:12" ht="13.5" customHeight="1" x14ac:dyDescent="0.25">
      <c r="E2" s="232"/>
    </row>
    <row r="3" spans="2:12" ht="13.5" customHeight="1" thickBot="1" x14ac:dyDescent="0.3">
      <c r="B3" s="42"/>
      <c r="C3" s="42"/>
      <c r="D3" s="42"/>
      <c r="E3" s="42"/>
      <c r="F3" s="42"/>
      <c r="G3" s="42"/>
      <c r="H3" s="42"/>
      <c r="I3" s="42"/>
      <c r="J3" s="42"/>
      <c r="K3" s="42"/>
      <c r="L3" s="42"/>
    </row>
    <row r="4" spans="2:12" ht="30" customHeight="1" x14ac:dyDescent="0.25">
      <c r="B4" s="616"/>
      <c r="C4" s="617"/>
      <c r="D4" s="613" t="s">
        <v>447</v>
      </c>
      <c r="E4" s="614"/>
      <c r="F4" s="614"/>
      <c r="G4" s="614"/>
      <c r="H4" s="614"/>
      <c r="I4" s="614"/>
      <c r="J4" s="614"/>
      <c r="K4" s="615"/>
      <c r="L4" s="242"/>
    </row>
    <row r="5" spans="2:12" ht="39" customHeight="1" x14ac:dyDescent="0.25">
      <c r="B5" s="52"/>
      <c r="C5" s="42"/>
      <c r="D5" s="42"/>
      <c r="E5" s="42"/>
      <c r="F5" s="49" t="s">
        <v>76</v>
      </c>
      <c r="G5" s="49" t="s">
        <v>77</v>
      </c>
      <c r="H5" s="49" t="s">
        <v>78</v>
      </c>
      <c r="I5" s="49" t="s">
        <v>79</v>
      </c>
      <c r="J5" s="49" t="s">
        <v>80</v>
      </c>
      <c r="K5" s="49" t="s">
        <v>81</v>
      </c>
      <c r="L5" s="53"/>
    </row>
    <row r="6" spans="2:12" ht="5.0999999999999996" customHeight="1" x14ac:dyDescent="0.25">
      <c r="B6" s="52"/>
      <c r="C6" s="234"/>
      <c r="D6" s="234"/>
      <c r="E6" s="234"/>
      <c r="F6" s="607"/>
      <c r="G6" s="608"/>
      <c r="H6" s="608"/>
      <c r="I6" s="608"/>
      <c r="J6" s="608"/>
      <c r="K6" s="609"/>
      <c r="L6" s="53"/>
    </row>
    <row r="7" spans="2:12" ht="15" customHeight="1" x14ac:dyDescent="0.25">
      <c r="B7" s="52"/>
      <c r="C7" s="42"/>
      <c r="D7" s="243">
        <v>1</v>
      </c>
      <c r="E7" s="493" t="s">
        <v>432</v>
      </c>
      <c r="F7" s="492"/>
      <c r="G7" s="492"/>
      <c r="H7" s="466" t="str">
        <f>+'Physical Improvements Housing'!F48</f>
        <v>Calculation</v>
      </c>
      <c r="I7" s="466" t="str">
        <f>+'Physical Improvements Housing'!G48</f>
        <v>Calculation</v>
      </c>
      <c r="J7" s="466" t="str">
        <f>+'Physical Improvements Housing'!H48</f>
        <v>Calculation</v>
      </c>
      <c r="K7" s="475" t="str">
        <f>IFERROR(J7/H7,"Calculation")</f>
        <v>Calculation</v>
      </c>
      <c r="L7" s="53"/>
    </row>
    <row r="8" spans="2:12" ht="5.0999999999999996" customHeight="1" x14ac:dyDescent="0.25">
      <c r="B8" s="52"/>
      <c r="C8" s="42"/>
      <c r="D8" s="42"/>
      <c r="E8" s="42"/>
      <c r="F8" s="610"/>
      <c r="G8" s="611"/>
      <c r="H8" s="611"/>
      <c r="I8" s="611"/>
      <c r="J8" s="611"/>
      <c r="K8" s="612"/>
      <c r="L8" s="53"/>
    </row>
    <row r="9" spans="2:12" ht="15" customHeight="1" x14ac:dyDescent="0.25">
      <c r="B9" s="52"/>
      <c r="C9" s="42"/>
      <c r="D9" s="243">
        <v>2</v>
      </c>
      <c r="E9" s="493" t="s">
        <v>433</v>
      </c>
      <c r="F9" s="492"/>
      <c r="G9" s="492"/>
      <c r="H9" s="417" t="str">
        <f>+'Economic Development'!F44</f>
        <v>Calculation</v>
      </c>
      <c r="I9" s="417" t="str">
        <f>+'Economic Development'!G44</f>
        <v>Calculation</v>
      </c>
      <c r="J9" s="417" t="str">
        <f>+'Economic Development'!H44</f>
        <v>Calculation</v>
      </c>
      <c r="K9" s="476" t="str">
        <f>IFERROR(J9/H9,"Calculation")</f>
        <v>Calculation</v>
      </c>
      <c r="L9" s="53"/>
    </row>
    <row r="10" spans="2:12" ht="5.0999999999999996" customHeight="1" x14ac:dyDescent="0.25">
      <c r="B10" s="52"/>
      <c r="C10" s="42"/>
      <c r="D10" s="42"/>
      <c r="E10" s="42"/>
      <c r="F10" s="610"/>
      <c r="G10" s="611"/>
      <c r="H10" s="611"/>
      <c r="I10" s="611"/>
      <c r="J10" s="611"/>
      <c r="K10" s="612"/>
      <c r="L10" s="53"/>
    </row>
    <row r="11" spans="2:12" ht="15" customHeight="1" x14ac:dyDescent="0.25">
      <c r="B11" s="52"/>
      <c r="C11" s="42"/>
      <c r="D11" s="243">
        <v>3</v>
      </c>
      <c r="E11" s="493" t="s">
        <v>434</v>
      </c>
      <c r="F11" s="492"/>
      <c r="G11" s="492"/>
      <c r="H11" s="417" t="str">
        <f>+'Community Support'!F47</f>
        <v>Calculation</v>
      </c>
      <c r="I11" s="417" t="str">
        <f>+'Community Support'!G47</f>
        <v>Calculation</v>
      </c>
      <c r="J11" s="417" t="str">
        <f>+'Community Support'!H47</f>
        <v>Calculation</v>
      </c>
      <c r="K11" s="476" t="str">
        <f>IFERROR(J11/H11,"Calculation")</f>
        <v>Calculation</v>
      </c>
      <c r="L11" s="53"/>
    </row>
    <row r="12" spans="2:12" ht="5.0999999999999996" customHeight="1" x14ac:dyDescent="0.25">
      <c r="B12" s="52"/>
      <c r="C12" s="42"/>
      <c r="D12" s="42"/>
      <c r="E12" s="42"/>
      <c r="F12" s="610"/>
      <c r="G12" s="611"/>
      <c r="H12" s="611"/>
      <c r="I12" s="611"/>
      <c r="J12" s="611"/>
      <c r="K12" s="612"/>
      <c r="L12" s="53"/>
    </row>
    <row r="13" spans="2:12" ht="15" customHeight="1" x14ac:dyDescent="0.25">
      <c r="B13" s="52"/>
      <c r="C13" s="42"/>
      <c r="D13" s="243">
        <v>4</v>
      </c>
      <c r="E13" s="493" t="s">
        <v>435</v>
      </c>
      <c r="F13" s="492"/>
      <c r="G13" s="492"/>
      <c r="H13" s="417" t="str">
        <f>+'Environmental Improvements'!F56</f>
        <v>Calculation</v>
      </c>
      <c r="I13" s="417" t="str">
        <f>+'Environmental Improvements'!G56</f>
        <v>Calculation</v>
      </c>
      <c r="J13" s="417" t="str">
        <f>+'Environmental Improvements'!H56</f>
        <v>Calculation</v>
      </c>
      <c r="K13" s="476" t="str">
        <f>IFERROR(J13/H13,"Calculation")</f>
        <v>Calculation</v>
      </c>
      <c r="L13" s="53"/>
    </row>
    <row r="14" spans="2:12" ht="5.0999999999999996" customHeight="1" x14ac:dyDescent="0.25">
      <c r="B14" s="52"/>
      <c r="C14" s="42"/>
      <c r="D14" s="55"/>
      <c r="E14" s="56"/>
      <c r="F14" s="610"/>
      <c r="G14" s="611"/>
      <c r="H14" s="611"/>
      <c r="I14" s="611"/>
      <c r="J14" s="611"/>
      <c r="K14" s="612"/>
      <c r="L14" s="53"/>
    </row>
    <row r="15" spans="2:12" ht="30" customHeight="1" x14ac:dyDescent="0.25">
      <c r="B15" s="52"/>
      <c r="C15" s="42"/>
      <c r="D15" s="244">
        <v>5</v>
      </c>
      <c r="E15" s="494" t="s">
        <v>436</v>
      </c>
      <c r="F15" s="492"/>
      <c r="G15" s="492"/>
      <c r="H15" s="417" t="str">
        <f>+'Leadership Development'!F46</f>
        <v>Calculation</v>
      </c>
      <c r="I15" s="417" t="str">
        <f>+'Leadership Development'!G46</f>
        <v>Calculation</v>
      </c>
      <c r="J15" s="417" t="str">
        <f>+'Leadership Development'!H46</f>
        <v>Calculation</v>
      </c>
      <c r="K15" s="476" t="str">
        <f>IFERROR(J15/H15,"Calculation")</f>
        <v>Calculation</v>
      </c>
      <c r="L15" s="53"/>
    </row>
    <row r="16" spans="2:12" ht="5.0999999999999996" customHeight="1" x14ac:dyDescent="0.25">
      <c r="B16" s="52"/>
      <c r="C16" s="42"/>
      <c r="D16" s="55"/>
      <c r="E16" s="56"/>
      <c r="F16" s="610"/>
      <c r="G16" s="611"/>
      <c r="H16" s="611"/>
      <c r="I16" s="611"/>
      <c r="J16" s="611"/>
      <c r="K16" s="612"/>
      <c r="L16" s="53"/>
    </row>
    <row r="17" spans="2:12" ht="15" customHeight="1" x14ac:dyDescent="0.25">
      <c r="B17" s="52"/>
      <c r="C17" s="42"/>
      <c r="D17" s="243">
        <v>6</v>
      </c>
      <c r="E17" s="493" t="s">
        <v>437</v>
      </c>
      <c r="F17" s="492"/>
      <c r="G17" s="492"/>
      <c r="H17" s="417" t="str">
        <f>+'Coalition Building'!F42</f>
        <v>Calculation</v>
      </c>
      <c r="I17" s="417" t="str">
        <f>+'Coalition Building'!G42</f>
        <v>Calculation</v>
      </c>
      <c r="J17" s="417" t="str">
        <f>+'Coalition Building'!H42</f>
        <v>Calculation</v>
      </c>
      <c r="K17" s="476" t="str">
        <f>IFERROR(J17/H17,"Calculation")</f>
        <v>Calculation</v>
      </c>
      <c r="L17" s="53"/>
    </row>
    <row r="18" spans="2:12" ht="5.0999999999999996" customHeight="1" x14ac:dyDescent="0.25">
      <c r="B18" s="52"/>
      <c r="C18" s="42"/>
      <c r="D18" s="55"/>
      <c r="E18" s="56"/>
      <c r="F18" s="610"/>
      <c r="G18" s="611"/>
      <c r="H18" s="611"/>
      <c r="I18" s="611"/>
      <c r="J18" s="611"/>
      <c r="K18" s="612"/>
      <c r="L18" s="53"/>
    </row>
    <row r="19" spans="2:12" ht="15" customHeight="1" x14ac:dyDescent="0.25">
      <c r="B19" s="52"/>
      <c r="C19" s="42"/>
      <c r="D19" s="243">
        <v>7</v>
      </c>
      <c r="E19" s="493" t="s">
        <v>438</v>
      </c>
      <c r="F19" s="492"/>
      <c r="G19" s="492"/>
      <c r="H19" s="417" t="str">
        <f>+'Comm. Health Improvement'!F51</f>
        <v>Calculation</v>
      </c>
      <c r="I19" s="417" t="str">
        <f>+'Comm. Health Improvement'!G51</f>
        <v>Calculation</v>
      </c>
      <c r="J19" s="417" t="str">
        <f>+'Comm. Health Improvement'!H51</f>
        <v>Calculation</v>
      </c>
      <c r="K19" s="476" t="str">
        <f>IFERROR(J19/H19,"Calculation")</f>
        <v>Calculation</v>
      </c>
      <c r="L19" s="53"/>
    </row>
    <row r="20" spans="2:12" ht="5.0999999999999996" customHeight="1" x14ac:dyDescent="0.25">
      <c r="B20" s="52"/>
      <c r="C20" s="42"/>
      <c r="D20" s="55"/>
      <c r="E20" s="42"/>
      <c r="F20" s="610"/>
      <c r="G20" s="611"/>
      <c r="H20" s="611"/>
      <c r="I20" s="611"/>
      <c r="J20" s="611"/>
      <c r="K20" s="612"/>
      <c r="L20" s="53"/>
    </row>
    <row r="21" spans="2:12" ht="15" customHeight="1" x14ac:dyDescent="0.25">
      <c r="B21" s="52"/>
      <c r="C21" s="42"/>
      <c r="D21" s="243">
        <v>8</v>
      </c>
      <c r="E21" s="493" t="s">
        <v>439</v>
      </c>
      <c r="F21" s="492"/>
      <c r="G21" s="492"/>
      <c r="H21" s="417" t="str">
        <f>+'Workforce Development'!F45</f>
        <v>Calculation</v>
      </c>
      <c r="I21" s="417" t="str">
        <f>+'Workforce Development'!G45</f>
        <v>Calculation</v>
      </c>
      <c r="J21" s="417" t="str">
        <f>+'Workforce Development'!H45</f>
        <v>Calculation</v>
      </c>
      <c r="K21" s="476" t="str">
        <f>IFERROR(J21/H21,"Calculation")</f>
        <v>Calculation</v>
      </c>
      <c r="L21" s="53"/>
    </row>
    <row r="22" spans="2:12" ht="5.0999999999999996" customHeight="1" x14ac:dyDescent="0.25">
      <c r="B22" s="52"/>
      <c r="C22" s="42"/>
      <c r="D22" s="55"/>
      <c r="E22" s="56"/>
      <c r="F22" s="610"/>
      <c r="G22" s="611"/>
      <c r="H22" s="611"/>
      <c r="I22" s="611"/>
      <c r="J22" s="611"/>
      <c r="K22" s="612"/>
      <c r="L22" s="53"/>
    </row>
    <row r="23" spans="2:12" ht="15" customHeight="1" x14ac:dyDescent="0.25">
      <c r="B23" s="52"/>
      <c r="C23" s="42"/>
      <c r="D23" s="243">
        <v>9</v>
      </c>
      <c r="E23" s="493" t="s">
        <v>52</v>
      </c>
      <c r="F23" s="492"/>
      <c r="G23" s="492"/>
      <c r="H23" s="417" t="str">
        <f>+Other!F42</f>
        <v>Calculation</v>
      </c>
      <c r="I23" s="417" t="str">
        <f>+Other!G42</f>
        <v>Calculation</v>
      </c>
      <c r="J23" s="417" t="str">
        <f>+Other!H42</f>
        <v>Calculation</v>
      </c>
      <c r="K23" s="476" t="str">
        <f>IFERROR(J23/H23,"Calculation")</f>
        <v>Calculation</v>
      </c>
      <c r="L23" s="53"/>
    </row>
    <row r="24" spans="2:12" ht="5.0999999999999996" customHeight="1" x14ac:dyDescent="0.25">
      <c r="B24" s="52"/>
      <c r="C24" s="42"/>
      <c r="D24" s="55"/>
      <c r="E24" s="42"/>
      <c r="F24" s="610"/>
      <c r="G24" s="611"/>
      <c r="H24" s="611"/>
      <c r="I24" s="611"/>
      <c r="J24" s="611"/>
      <c r="K24" s="612"/>
      <c r="L24" s="53"/>
    </row>
    <row r="25" spans="2:12" ht="15" customHeight="1" x14ac:dyDescent="0.25">
      <c r="B25" s="52"/>
      <c r="C25" s="42"/>
      <c r="D25" s="243">
        <v>10</v>
      </c>
      <c r="E25" s="42" t="s">
        <v>427</v>
      </c>
      <c r="F25" s="477" t="str">
        <f>IF(SUM(F7:F23)=0,"Calculation",SUM(F7:F23))</f>
        <v>Calculation</v>
      </c>
      <c r="G25" s="477" t="str">
        <f>IF(SUM(G7:G23)=0,"Calculation",SUM(G7:G23))</f>
        <v>Calculation</v>
      </c>
      <c r="H25" s="466" t="str">
        <f>IF(SUM(H7:H23)=0,"Calculation",SUM(H7:H23))</f>
        <v>Calculation</v>
      </c>
      <c r="I25" s="466" t="str">
        <f>IF(SUM(I7:I23)=0,"Calculation",SUM(I7:I23))</f>
        <v>Calculation</v>
      </c>
      <c r="J25" s="466" t="str">
        <f>IF(SUM(J7:J23)=0,"Calculation",SUM(J7:J23))</f>
        <v>Calculation</v>
      </c>
      <c r="K25" s="476" t="str">
        <f>IFERROR(J25/H25,"Calculation")</f>
        <v>Calculation</v>
      </c>
      <c r="L25" s="53"/>
    </row>
    <row r="26" spans="2:12" ht="0.75" customHeight="1" x14ac:dyDescent="0.25">
      <c r="B26" s="52"/>
      <c r="C26" s="42"/>
      <c r="D26" s="42"/>
      <c r="E26" s="42"/>
      <c r="F26" s="42"/>
      <c r="G26" s="42"/>
      <c r="H26" s="42"/>
      <c r="I26" s="42"/>
      <c r="J26" s="42"/>
      <c r="K26" s="42"/>
      <c r="L26" s="53"/>
    </row>
    <row r="27" spans="2:12" ht="15.75" thickBot="1" x14ac:dyDescent="0.3">
      <c r="B27" s="57"/>
      <c r="C27" s="58"/>
      <c r="D27" s="58"/>
      <c r="E27" s="58"/>
      <c r="F27" s="58"/>
      <c r="G27" s="58"/>
      <c r="H27" s="58"/>
      <c r="I27" s="58"/>
      <c r="J27" s="58"/>
      <c r="K27" s="58"/>
      <c r="L27" s="59"/>
    </row>
    <row r="28" spans="2:12" x14ac:dyDescent="0.25">
      <c r="B28" s="42"/>
      <c r="C28" s="42"/>
      <c r="D28" s="42"/>
      <c r="E28" s="42"/>
      <c r="F28" s="42"/>
      <c r="G28" s="42"/>
      <c r="H28" s="42"/>
      <c r="I28" s="42"/>
      <c r="J28" s="42"/>
      <c r="K28" s="42"/>
      <c r="L28" s="42"/>
    </row>
    <row r="30" spans="2:12" ht="21" x14ac:dyDescent="0.35">
      <c r="D30" s="255" t="s">
        <v>583</v>
      </c>
    </row>
  </sheetData>
  <sheetProtection sheet="1" objects="1" scenarios="1" selectLockedCells="1"/>
  <mergeCells count="12">
    <mergeCell ref="B4:C4"/>
    <mergeCell ref="F6:K6"/>
    <mergeCell ref="F8:K8"/>
    <mergeCell ref="F10:K10"/>
    <mergeCell ref="F18:K18"/>
    <mergeCell ref="F20:K20"/>
    <mergeCell ref="F22:K22"/>
    <mergeCell ref="F24:K24"/>
    <mergeCell ref="D4:K4"/>
    <mergeCell ref="F12:K12"/>
    <mergeCell ref="F14:K14"/>
    <mergeCell ref="F16:K16"/>
  </mergeCells>
  <hyperlinks>
    <hyperlink ref="E7" location="'Physical Improvements Housing'!A6" display="Physical improvements and housing" xr:uid="{EDB04EED-EC6F-4FE2-AD6E-995C7BA35A60}"/>
    <hyperlink ref="E9" location="'Economic Development'!A6" display="Economic development" xr:uid="{C8380380-0D66-454E-9B21-F53DC7BD4AC6}"/>
    <hyperlink ref="E11" location="'Community Support'!A6" display="Community support" xr:uid="{FD6061A5-C34C-4168-9F57-AD75B4849460}"/>
    <hyperlink ref="E13" location="'Environmental Improvements'!A6" display="Environmental improvements" xr:uid="{4D4138FF-C359-4C3E-94CD-1702EB10FAB8}"/>
    <hyperlink ref="E15" location="'Leadership Development'!A6" display="Leadership development and training for community members" xr:uid="{D3FAABC4-F959-4AC4-8AE2-475665A9158D}"/>
    <hyperlink ref="E17" location="'Coalition Building'!A6" display="Coalition building" xr:uid="{C0ABA5AD-6C68-40F2-AE92-757A8122FE43}"/>
    <hyperlink ref="E19" location="'Comm. Health Improvement'!A6" display="Community health improvement advocacy" xr:uid="{2D444914-9F9C-451B-9AF6-FF168693AABE}"/>
    <hyperlink ref="E21" location="'Workforce Development'!A6" display="Workforce development" xr:uid="{6A7B3560-3FE0-4792-864D-051481310172}"/>
    <hyperlink ref="E23" location="Other!A6" display="Other" xr:uid="{9A2695F0-EB4A-4B00-90B1-1C56AB6F0B46}"/>
  </hyperlink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4</vt:i4>
      </vt:variant>
    </vt:vector>
  </HeadingPairs>
  <TitlesOfParts>
    <vt:vector size="36" baseType="lpstr">
      <vt:lpstr>Data Sheet</vt:lpstr>
      <vt:lpstr>Title and Project Summary</vt:lpstr>
      <vt:lpstr>Table of Contents</vt:lpstr>
      <vt:lpstr>Community Benefit Index</vt:lpstr>
      <vt:lpstr>Community Building Index</vt:lpstr>
      <vt:lpstr>Form Summary Schedules --&gt;</vt:lpstr>
      <vt:lpstr>Financial Assistance Policy</vt:lpstr>
      <vt:lpstr>FA and Other Community Benefits</vt:lpstr>
      <vt:lpstr>Community Building</vt:lpstr>
      <vt:lpstr>Worksheets --&gt;</vt:lpstr>
      <vt:lpstr>7a) Fin Assistance at Cost</vt:lpstr>
      <vt:lpstr>7b) Medicaid</vt:lpstr>
      <vt:lpstr>7c) Means Tested Programs</vt:lpstr>
      <vt:lpstr>WS2 - Costs to Charges</vt:lpstr>
      <vt:lpstr>7e) CHIS and CBO</vt:lpstr>
      <vt:lpstr>7f) Health Professional Ed.</vt:lpstr>
      <vt:lpstr>7g) Subsidized Health Svcs</vt:lpstr>
      <vt:lpstr>7h) Research</vt:lpstr>
      <vt:lpstr>7i) Cash In Kind Contributions</vt:lpstr>
      <vt:lpstr>Physical Improvements Housing</vt:lpstr>
      <vt:lpstr>Economic Development</vt:lpstr>
      <vt:lpstr>Community Support</vt:lpstr>
      <vt:lpstr>Environmental Improvements</vt:lpstr>
      <vt:lpstr>Leadership Development</vt:lpstr>
      <vt:lpstr>Coalition Building</vt:lpstr>
      <vt:lpstr>Comm. Health Improvement</vt:lpstr>
      <vt:lpstr>Workforce Development</vt:lpstr>
      <vt:lpstr>Other</vt:lpstr>
      <vt:lpstr>Tax Benefit Calculation</vt:lpstr>
      <vt:lpstr>CBISA B1 GME</vt:lpstr>
      <vt:lpstr>CBISA B3 Allied Health</vt:lpstr>
      <vt:lpstr>Sources</vt:lpstr>
      <vt:lpstr>'Table of Contents'!Print_Area</vt:lpstr>
      <vt:lpstr>'Title and Project Summary'!Print_Area</vt:lpstr>
      <vt:lpstr>'CBISA B1 GME'!Print_Titles</vt:lpstr>
      <vt:lpstr>'CBISA B3 Allied Health'!Print_Titles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Kennedy</dc:creator>
  <cp:lastModifiedBy>Mark Brumbelow</cp:lastModifiedBy>
  <cp:lastPrinted>2022-03-20T22:53:25Z</cp:lastPrinted>
  <dcterms:created xsi:type="dcterms:W3CDTF">2020-09-15T18:10:37Z</dcterms:created>
  <dcterms:modified xsi:type="dcterms:W3CDTF">2023-03-14T17:19:34Z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20</vt:i4>
  </property>
</Properties>
</file>